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0" yWindow="40" windowWidth="35540" windowHeight="17980"/>
  </bookViews>
  <sheets>
    <sheet name="Business Questionnaire" sheetId="1" r:id="rId1"/>
    <sheet name="Critical Risk" sheetId="2" r:id="rId2"/>
    <sheet name="High Risk" sheetId="3" r:id="rId3"/>
    <sheet name="Medium Risk" sheetId="4" r:id="rId4"/>
    <sheet name="Low Risk" sheetId="5" r:id="rId5"/>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4" i="1" l="1"/>
  <c r="B48" i="5"/>
  <c r="B46" i="5"/>
  <c r="B42" i="5"/>
  <c r="B41" i="5"/>
  <c r="B39" i="5"/>
  <c r="B4" i="5"/>
  <c r="B31" i="4"/>
  <c r="B26" i="4"/>
  <c r="B13" i="4"/>
  <c r="B11" i="4"/>
  <c r="B10" i="4"/>
  <c r="B43" i="3"/>
  <c r="B38" i="3"/>
  <c r="B23" i="3"/>
  <c r="B21" i="3"/>
  <c r="B20" i="3"/>
  <c r="B5" i="2"/>
  <c r="I10" i="1"/>
  <c r="I14" i="1"/>
  <c r="I15" i="1"/>
  <c r="I16" i="1"/>
  <c r="I17" i="1"/>
  <c r="I18" i="1"/>
  <c r="I19" i="1"/>
  <c r="I20" i="1"/>
  <c r="I21" i="1"/>
  <c r="I22" i="1"/>
  <c r="I23" i="1"/>
  <c r="I25" i="1"/>
  <c r="I26" i="1"/>
  <c r="I27" i="1"/>
  <c r="I28" i="1"/>
  <c r="I29" i="1"/>
  <c r="I30" i="1"/>
  <c r="I31" i="1"/>
  <c r="J26" i="1"/>
  <c r="D39" i="1"/>
  <c r="J4" i="1"/>
  <c r="P38" i="1"/>
  <c r="V5" i="1"/>
  <c r="V6" i="1"/>
  <c r="V7" i="1"/>
  <c r="V8" i="1"/>
  <c r="V9" i="1"/>
  <c r="P10" i="1"/>
  <c r="V10" i="1"/>
  <c r="P11" i="1"/>
  <c r="V11" i="1"/>
  <c r="P12" i="1"/>
  <c r="V12" i="1"/>
  <c r="Q13" i="1"/>
  <c r="P13" i="1"/>
  <c r="V13" i="1"/>
  <c r="Q14" i="1"/>
  <c r="P14" i="1"/>
  <c r="V14" i="1"/>
  <c r="Q15" i="1"/>
  <c r="P15" i="1"/>
  <c r="R15" i="1"/>
  <c r="V15" i="1"/>
  <c r="Z16" i="1"/>
  <c r="P16" i="1"/>
  <c r="V16" i="1"/>
  <c r="Z17" i="1"/>
  <c r="R17" i="1"/>
  <c r="Q17" i="1"/>
  <c r="P17" i="1"/>
  <c r="V17" i="1"/>
  <c r="P18" i="1"/>
  <c r="V18" i="1"/>
  <c r="P19" i="1"/>
  <c r="V19" i="1"/>
  <c r="R20" i="1"/>
  <c r="P20" i="1"/>
  <c r="V20" i="1"/>
  <c r="P21" i="1"/>
  <c r="V21" i="1"/>
  <c r="P22" i="1"/>
  <c r="V22" i="1"/>
  <c r="Q23" i="1"/>
  <c r="P23" i="1"/>
  <c r="V23" i="1"/>
  <c r="P24" i="1"/>
  <c r="V24" i="1"/>
  <c r="V25" i="1"/>
  <c r="V26" i="1"/>
  <c r="P27" i="1"/>
  <c r="V27" i="1"/>
  <c r="Q28" i="1"/>
  <c r="P28" i="1"/>
  <c r="V28" i="1"/>
  <c r="P29" i="1"/>
  <c r="V29" i="1"/>
  <c r="P30" i="1"/>
  <c r="V30" i="1"/>
  <c r="V31" i="1"/>
  <c r="V32" i="1"/>
  <c r="D37" i="1"/>
  <c r="D32" i="1"/>
  <c r="E33" i="1"/>
  <c r="D33" i="1"/>
  <c r="W30" i="1"/>
  <c r="Q30" i="1"/>
  <c r="Q29" i="1"/>
  <c r="Q27" i="1"/>
  <c r="Q22" i="1"/>
  <c r="Q20" i="1"/>
  <c r="R16" i="1"/>
  <c r="Q16" i="1"/>
  <c r="I4" i="1"/>
</calcChain>
</file>

<file path=xl/sharedStrings.xml><?xml version="1.0" encoding="utf-8"?>
<sst xmlns="http://schemas.openxmlformats.org/spreadsheetml/2006/main" count="223" uniqueCount="164">
  <si>
    <t>HPE Business Security Risk Questionnaire  (V.1.20)</t>
  </si>
  <si>
    <t>CE Cyber Security Comments</t>
  </si>
  <si>
    <t>Initial Value</t>
  </si>
  <si>
    <t>Final Score</t>
  </si>
  <si>
    <t># Findings for Remediation Plan</t>
  </si>
  <si>
    <t>Total Possible Initial points = 148</t>
  </si>
  <si>
    <t>Critical = 25 or higher</t>
  </si>
  <si>
    <r>
      <rPr>
        <sz val="13"/>
        <color indexed="8"/>
        <rFont val="Calibri"/>
      </rPr>
      <t xml:space="preserve">Your responses are critical in appropriately determining the security risk associated with the use of this supplier. </t>
    </r>
    <r>
      <rPr>
        <b/>
        <sz val="13"/>
        <color indexed="8"/>
        <rFont val="Calibri"/>
      </rPr>
      <t>A response is required for all questions</t>
    </r>
    <r>
      <rPr>
        <sz val="13"/>
        <color indexed="8"/>
        <rFont val="Calibri"/>
      </rPr>
      <t>. It is vital that the answers are as complete and accurate as possible to help protect HPE.  Please follow the instructions as listed in Column F.</t>
    </r>
  </si>
  <si>
    <t>Total Possible Final Score = 154</t>
  </si>
  <si>
    <t>Red = 16 or higher</t>
  </si>
  <si>
    <t>Questions</t>
  </si>
  <si>
    <t>Response</t>
  </si>
  <si>
    <t>Comments</t>
  </si>
  <si>
    <t>Instructions</t>
  </si>
  <si>
    <t>Examples &amp; Instruction</t>
  </si>
  <si>
    <t>Best Score possible = 0</t>
  </si>
  <si>
    <t>Yellow = 9-15</t>
  </si>
  <si>
    <r>
      <rPr>
        <sz val="12"/>
        <color indexed="8"/>
        <rFont val="Calibri"/>
      </rPr>
      <t xml:space="preserve">Provide your name (Business Unit contact).
</t>
    </r>
    <r>
      <rPr>
        <i/>
        <sz val="12"/>
        <color indexed="17"/>
        <rFont val="Calibri"/>
      </rPr>
      <t>The named individual is attesting that these answers completely and accurately represent the service being provided.</t>
    </r>
  </si>
  <si>
    <t xml:space="preserve">Jennifer Linacre </t>
  </si>
  <si>
    <t>SkyHigh score:</t>
  </si>
  <si>
    <t>Provide the supplier's legal name, parent company (if any), and corporate website URL.</t>
  </si>
  <si>
    <r>
      <rPr>
        <sz val="11"/>
        <color indexed="8"/>
        <rFont val="Arial"/>
      </rPr>
      <t xml:space="preserve">Your Creative Pty Ltd </t>
    </r>
    <r>
      <rPr>
        <u/>
        <sz val="11"/>
        <color indexed="19"/>
        <rFont val="Arial"/>
      </rPr>
      <t>https://yourcreative.com.au</t>
    </r>
    <r>
      <rPr>
        <sz val="11"/>
        <color indexed="8"/>
        <rFont val="Arial"/>
      </rPr>
      <t xml:space="preserve"> </t>
    </r>
  </si>
  <si>
    <r>
      <rPr>
        <b/>
        <i/>
        <sz val="12"/>
        <color indexed="8"/>
        <rFont val="Calibri"/>
      </rPr>
      <t>Example:</t>
    </r>
    <r>
      <rPr>
        <i/>
        <sz val="12"/>
        <color indexed="8"/>
        <rFont val="Calibri"/>
      </rPr>
      <t xml:space="preserve"> Company A Inc., Parent A, https://www.companyA.com</t>
    </r>
  </si>
  <si>
    <t>Yes</t>
  </si>
  <si>
    <t>Green = 0-8</t>
  </si>
  <si>
    <t>No</t>
  </si>
  <si>
    <t>If HPE employees are required to log in to the supplier's website to access the service, provide the URL of that login page.</t>
  </si>
  <si>
    <r>
      <rPr>
        <b/>
        <i/>
        <sz val="12"/>
        <color indexed="8"/>
        <rFont val="Calibri"/>
      </rPr>
      <t>Example:</t>
    </r>
    <r>
      <rPr>
        <i/>
        <sz val="12"/>
        <color indexed="8"/>
        <rFont val="Calibri"/>
      </rPr>
      <t xml:space="preserve"> https://login.companyA.com/login</t>
    </r>
  </si>
  <si>
    <t>Describe, in detail, the service the supplier will provide to HPE, including: What data is exchanged between HPE and the supplier? How is the data collected and/or sent to the supplier? Will the supplier store the data on HPE’s behalf?</t>
  </si>
  <si>
    <t>The Daily Feed will be an online newsletter for Australia/NZ employees. HPE HR staff will send the supplier monthly staff updates and office news, which will then be posted on the online newsletter for staff to access via their individual log-ins.</t>
  </si>
  <si>
    <t>Please refer supplier SOW for more details.</t>
  </si>
  <si>
    <r>
      <rPr>
        <b/>
        <i/>
        <sz val="12"/>
        <color indexed="8"/>
        <rFont val="Calibri"/>
      </rPr>
      <t>Example:</t>
    </r>
    <r>
      <rPr>
        <i/>
        <sz val="12"/>
        <color indexed="8"/>
        <rFont val="Calibri"/>
      </rPr>
      <t xml:space="preserve"> Company A provides registration services for HPE customers to HPE-hosted conferences such as HPE Connect. The supplier gathers HPE customer data (Name, email, phone, mailing address) via their website and sends HPE a daily report of registration information via email. No Payment Card or sensitive customer information provided. There is no encryption on the emails Company A sends to HPE. The supplier keeps the information on their systems.</t>
    </r>
  </si>
  <si>
    <t>N/A</t>
  </si>
  <si>
    <t>Provide the projected launch date; or, if this is an existing solution, provide the duration of the current supplier relationship.</t>
  </si>
  <si>
    <r>
      <rPr>
        <sz val="12"/>
        <color indexed="8"/>
        <rFont val="Calibri"/>
      </rPr>
      <t xml:space="preserve">Has the HPE supplier Security Agreement (DNSS) been executed with the supplier? 
</t>
    </r>
    <r>
      <rPr>
        <sz val="12"/>
        <color indexed="8"/>
        <rFont val="Calibri"/>
      </rPr>
      <t xml:space="preserve">
</t>
    </r>
    <r>
      <rPr>
        <i/>
        <sz val="12"/>
        <color indexed="8"/>
        <rFont val="Calibri"/>
      </rPr>
      <t xml:space="preserve">If a PO contract was implemented after June 2016, the DNSS is included by reference in the Terms and Conditions, therefore select </t>
    </r>
    <r>
      <rPr>
        <b/>
        <i/>
        <sz val="12"/>
        <color indexed="8"/>
        <rFont val="Calibri"/>
      </rPr>
      <t>"Yes."</t>
    </r>
    <r>
      <rPr>
        <i/>
        <sz val="12"/>
        <color indexed="8"/>
        <rFont val="Calibri"/>
      </rPr>
      <t xml:space="preserve"> For more information, see your HPE Global Procurement contact.</t>
    </r>
  </si>
  <si>
    <t>High</t>
  </si>
  <si>
    <r>
      <rPr>
        <sz val="11"/>
        <color indexed="8"/>
        <rFont val="Calibri"/>
      </rPr>
      <t xml:space="preserve">Does the service include an application that was developed internally by HPE?
</t>
    </r>
    <r>
      <rPr>
        <sz val="11"/>
        <color indexed="8"/>
        <rFont val="Calibri"/>
      </rPr>
      <t xml:space="preserve">
</t>
    </r>
    <r>
      <rPr>
        <sz val="11"/>
        <color indexed="8"/>
        <rFont val="Calibri"/>
      </rPr>
      <t>If "Yes," and the application has not undergone a Application Security review, request resource here: https://hpe.sharepoint.com/sites/F4/OGC/cybersecurity/Pages/hpe-cyber-security-application-security.aspx</t>
    </r>
    <r>
      <rPr>
        <u/>
        <sz val="11"/>
        <color indexed="19"/>
        <rFont val="Calibri"/>
      </rPr>
      <t xml:space="preserve">
</t>
    </r>
    <r>
      <rPr>
        <sz val="11"/>
        <color indexed="8"/>
        <rFont val="Calibri"/>
      </rPr>
      <t>(please copy/paste link into your browser if clicking link doesn't work)</t>
    </r>
  </si>
  <si>
    <t>All internally-developed applications must pass a Product Security review before going live.</t>
  </si>
  <si>
    <t>Medium</t>
  </si>
  <si>
    <r>
      <rPr>
        <sz val="11"/>
        <color indexed="8"/>
        <rFont val="Calibri"/>
      </rPr>
      <t>Does the service include use of a mobile application?</t>
    </r>
    <r>
      <rPr>
        <u/>
        <sz val="11"/>
        <color indexed="19"/>
        <rFont val="Calibri"/>
      </rPr>
      <t xml:space="preserve">
</t>
    </r>
    <r>
      <rPr>
        <sz val="11"/>
        <color indexed="8"/>
        <rFont val="Calibri"/>
      </rPr>
      <t xml:space="preserve">
</t>
    </r>
    <r>
      <rPr>
        <sz val="11"/>
        <color indexed="8"/>
        <rFont val="Calibri"/>
      </rPr>
      <t xml:space="preserve">If "Yes", you must ensure the application has undergone HPE's mobile application governance process. For more information, go to: </t>
    </r>
    <r>
      <rPr>
        <u/>
        <sz val="11"/>
        <color indexed="19"/>
        <rFont val="Calibri"/>
      </rPr>
      <t xml:space="preserve">
</t>
    </r>
    <r>
      <rPr>
        <u/>
        <sz val="11"/>
        <color indexed="19"/>
        <rFont val="Calibri"/>
      </rPr>
      <t>https://hpe.sharepoint.com/sites/F1/CS/GlobalIT/Pages/announcing-the-pan-hpe-mobile-applications-governance-team.aspx</t>
    </r>
  </si>
  <si>
    <r>
      <rPr>
        <i/>
        <sz val="12"/>
        <color indexed="8"/>
        <rFont val="Calibri"/>
      </rPr>
      <t xml:space="preserve">If you selected </t>
    </r>
    <r>
      <rPr>
        <b/>
        <i/>
        <sz val="12"/>
        <color indexed="8"/>
        <rFont val="Calibri"/>
      </rPr>
      <t>"Yes,"</t>
    </r>
    <r>
      <rPr>
        <i/>
        <sz val="12"/>
        <color indexed="8"/>
        <rFont val="Calibri"/>
      </rPr>
      <t xml:space="preserve"> you must ensure the application has undergone HPE's mobile application governance process. For more information, go to: https://hpe.sharepoint.com/sites/F1/CS/GlobalIT/Pages/announcing-the-pan-hpe-mobile-applications-governance-team.aspx
</t>
    </r>
    <r>
      <rPr>
        <i/>
        <sz val="12"/>
        <color indexed="8"/>
        <rFont val="Calibri"/>
      </rPr>
      <t xml:space="preserve">
</t>
    </r>
    <r>
      <rPr>
        <b/>
        <i/>
        <sz val="12"/>
        <color indexed="8"/>
        <rFont val="Calibri"/>
      </rPr>
      <t>Example:</t>
    </r>
    <r>
      <rPr>
        <i/>
        <sz val="12"/>
        <color indexed="8"/>
        <rFont val="Calibri"/>
      </rPr>
      <t xml:space="preserve"> Company A provides a mobile app where HPE customers can log in and access their registration information.</t>
    </r>
  </si>
  <si>
    <t>If the supplier will use "hpe" in their domain name (such as www.hpeVegasEvent.com), is the domain owned by HPE?
If you selected "No," contact the HPE Branding team at: standards.hpeweb@hpe.com.</t>
  </si>
  <si>
    <r>
      <rPr>
        <i/>
        <sz val="12"/>
        <color indexed="8"/>
        <rFont val="Calibri"/>
      </rPr>
      <t xml:space="preserve">If you selected </t>
    </r>
    <r>
      <rPr>
        <b/>
        <i/>
        <sz val="12"/>
        <color indexed="8"/>
        <rFont val="Calibri"/>
      </rPr>
      <t>"No,"</t>
    </r>
    <r>
      <rPr>
        <i/>
        <sz val="12"/>
        <color indexed="8"/>
        <rFont val="Calibri"/>
      </rPr>
      <t xml:space="preserve"> contact the HPE Branding team at: standards.hpeweb@hpe.com.</t>
    </r>
  </si>
  <si>
    <t>Low</t>
  </si>
  <si>
    <t>OK - Please continue to next question</t>
  </si>
  <si>
    <r>
      <rPr>
        <sz val="11"/>
        <color indexed="8"/>
        <rFont val="Calibri"/>
      </rPr>
      <t xml:space="preserve">Does the supplier process, handle, store or otherwise have the potential to access any data that falls under HPE Legal's classification of "Private?"  
</t>
    </r>
    <r>
      <rPr>
        <sz val="11"/>
        <color indexed="8"/>
        <rFont val="Calibri"/>
      </rPr>
      <t xml:space="preserve">
</t>
    </r>
    <r>
      <rPr>
        <sz val="11"/>
        <color indexed="8"/>
        <rFont val="Calibri"/>
      </rPr>
      <t xml:space="preserve">For the HPE legal definition of "Private," go to: </t>
    </r>
    <r>
      <rPr>
        <u/>
        <sz val="11"/>
        <color indexed="19"/>
        <rFont val="Calibri"/>
      </rPr>
      <t xml:space="preserve">https://hpe.sharepoint.com/sites/F4/OGC/Pages/confidnt.aspx 
</t>
    </r>
    <r>
      <rPr>
        <u/>
        <sz val="11"/>
        <color indexed="19"/>
        <rFont val="Calibri"/>
      </rPr>
      <t xml:space="preserve">
</t>
    </r>
    <r>
      <rPr>
        <sz val="11"/>
        <color indexed="8"/>
        <rFont val="Calibri"/>
      </rPr>
      <t>If prematurely disclosed, the data could result in harm to the Company's competitive position or permit recipients to unfairly or illegally trade in Company securities.</t>
    </r>
  </si>
  <si>
    <r>
      <rPr>
        <i/>
        <sz val="12"/>
        <color indexed="8"/>
        <rFont val="Calibri"/>
      </rPr>
      <t xml:space="preserve">If you selected </t>
    </r>
    <r>
      <rPr>
        <b/>
        <i/>
        <sz val="12"/>
        <color indexed="8"/>
        <rFont val="Calibri"/>
      </rPr>
      <t>"Yes,"</t>
    </r>
    <r>
      <rPr>
        <i/>
        <sz val="12"/>
        <color indexed="8"/>
        <rFont val="Calibri"/>
      </rPr>
      <t xml:space="preserve"> list the Private data fields. </t>
    </r>
    <r>
      <rPr>
        <b/>
        <i/>
        <sz val="12"/>
        <color indexed="8"/>
        <rFont val="Calibri"/>
      </rPr>
      <t xml:space="preserve">
</t>
    </r>
    <r>
      <rPr>
        <b/>
        <i/>
        <sz val="12"/>
        <color indexed="8"/>
        <rFont val="Calibri"/>
      </rPr>
      <t>Example:</t>
    </r>
    <r>
      <rPr>
        <i/>
        <sz val="12"/>
        <color indexed="8"/>
        <rFont val="Calibri"/>
      </rPr>
      <t xml:space="preserve"> The website that the supplier provides stores aggregate business sales figures that are not publicly disclosed. Insider Trading rules would apply to access this data.</t>
    </r>
  </si>
  <si>
    <r>
      <rPr>
        <sz val="11"/>
        <color indexed="8"/>
        <rFont val="Calibri"/>
      </rPr>
      <t xml:space="preserve">Does the supplier process, handle, store or otherwise have the potential to access any data that falls under HPE Legal's classification of "Confidential?"  
</t>
    </r>
    <r>
      <rPr>
        <sz val="11"/>
        <color indexed="8"/>
        <rFont val="Calibri"/>
      </rPr>
      <t xml:space="preserve">
</t>
    </r>
    <r>
      <rPr>
        <sz val="11"/>
        <color indexed="8"/>
        <rFont val="Calibri"/>
      </rPr>
      <t xml:space="preserve">For the HPE legal definition of "Confidential," go to: </t>
    </r>
    <r>
      <rPr>
        <u/>
        <sz val="11"/>
        <color indexed="19"/>
        <rFont val="Calibri"/>
      </rPr>
      <t xml:space="preserve">https://hpe.sharepoint.com/sites/F4/OGC/Pages/confidnt.aspx
</t>
    </r>
    <r>
      <rPr>
        <u/>
        <sz val="11"/>
        <color indexed="19"/>
        <rFont val="Calibri"/>
      </rPr>
      <t xml:space="preserve">
</t>
    </r>
    <r>
      <rPr>
        <sz val="11"/>
        <color indexed="8"/>
        <rFont val="Calibri"/>
      </rPr>
      <t>This includes information intended only for a limited audience. Includes most information relating to projects, technical data, research and development, prices paid by the Company, and most product or plan data. Confidential Information should be distributed using good business judgment, and may be limited to people or entities having a need to know the information.</t>
    </r>
  </si>
  <si>
    <t xml:space="preserve">The website will show product and sales updates that may include information on sales tactics. All data is at a level of sensitivity that is comparable to that which would be shared with all HPE staff. </t>
  </si>
  <si>
    <r>
      <rPr>
        <i/>
        <sz val="12"/>
        <color indexed="8"/>
        <rFont val="Calibri"/>
      </rPr>
      <t xml:space="preserve">If you selected </t>
    </r>
    <r>
      <rPr>
        <b/>
        <i/>
        <sz val="12"/>
        <color indexed="8"/>
        <rFont val="Calibri"/>
      </rPr>
      <t>"Yes"</t>
    </r>
    <r>
      <rPr>
        <i/>
        <sz val="12"/>
        <color indexed="8"/>
        <rFont val="Calibri"/>
      </rPr>
      <t xml:space="preserve"> list the Confidential data fields.</t>
    </r>
    <r>
      <rPr>
        <b/>
        <i/>
        <sz val="12"/>
        <color indexed="8"/>
        <rFont val="Calibri"/>
      </rPr>
      <t xml:space="preserve">
</t>
    </r>
    <r>
      <rPr>
        <b/>
        <i/>
        <sz val="12"/>
        <color indexed="8"/>
        <rFont val="Calibri"/>
      </rPr>
      <t>Example:</t>
    </r>
    <r>
      <rPr>
        <i/>
        <sz val="12"/>
        <color indexed="8"/>
        <rFont val="Calibri"/>
      </rPr>
      <t xml:space="preserve"> The supplier provides office equipment to HPE at specially-negotiated prices. Those prices are listed on their website on a page viewable only to HPE. Negotiated pricing information is considered "Confidential."</t>
    </r>
  </si>
  <si>
    <t>Enter HPE's mobile application governance process</t>
  </si>
  <si>
    <r>
      <rPr>
        <sz val="12"/>
        <color indexed="8"/>
        <rFont val="Calibri"/>
      </rPr>
      <t>Does the supplier process, handle, store or otherwise have the potential to access any</t>
    </r>
    <r>
      <rPr>
        <b/>
        <sz val="12"/>
        <color indexed="8"/>
        <rFont val="Calibri"/>
      </rPr>
      <t xml:space="preserve"> "Personal"</t>
    </r>
    <r>
      <rPr>
        <sz val="12"/>
        <color indexed="8"/>
        <rFont val="Calibri"/>
      </rPr>
      <t xml:space="preserve"> data (PII)? (That is, information that can be used on its own or with other information to identify, contact, or locate a single person, or to identify an individual in context.)
</t>
    </r>
    <r>
      <rPr>
        <sz val="12"/>
        <color indexed="8"/>
        <rFont val="Calibri"/>
      </rPr>
      <t xml:space="preserve">
</t>
    </r>
    <r>
      <rPr>
        <i/>
        <sz val="12"/>
        <color indexed="8"/>
        <rFont val="Calibri"/>
      </rPr>
      <t>This may include: name, mailing address, phone number, email address, IP address, product serial number, date of birth, birthplace, marketing information (including customer lists, lead generation, behavior, click or choice tracking including data captured in cookies or pixel tags).</t>
    </r>
  </si>
  <si>
    <r>
      <rPr>
        <i/>
        <sz val="12"/>
        <color indexed="8"/>
        <rFont val="Calibri"/>
      </rPr>
      <t xml:space="preserve">If you selected </t>
    </r>
    <r>
      <rPr>
        <b/>
        <i/>
        <sz val="12"/>
        <color indexed="8"/>
        <rFont val="Calibri"/>
      </rPr>
      <t>"Yes,"</t>
    </r>
    <r>
      <rPr>
        <i/>
        <sz val="12"/>
        <color indexed="8"/>
        <rFont val="Calibri"/>
      </rPr>
      <t xml:space="preserve"> you must also select </t>
    </r>
    <r>
      <rPr>
        <b/>
        <i/>
        <sz val="12"/>
        <color indexed="8"/>
        <rFont val="Calibri"/>
      </rPr>
      <t>"Yes"</t>
    </r>
    <r>
      <rPr>
        <i/>
        <sz val="12"/>
        <color indexed="8"/>
        <rFont val="Calibri"/>
      </rPr>
      <t xml:space="preserve"> for question #11 above and select all applicable:
</t>
    </r>
  </si>
  <si>
    <t>Enter Product Security Request</t>
  </si>
  <si>
    <r>
      <rPr>
        <sz val="12"/>
        <color indexed="8"/>
        <rFont val="Calibri"/>
      </rPr>
      <t xml:space="preserve">Does the supplier process, handle, store or otherwise have the potential to access any </t>
    </r>
    <r>
      <rPr>
        <b/>
        <sz val="12"/>
        <color indexed="8"/>
        <rFont val="Calibri"/>
      </rPr>
      <t>"Sensitive Personal"</t>
    </r>
    <r>
      <rPr>
        <sz val="12"/>
        <color indexed="8"/>
        <rFont val="Calibri"/>
      </rPr>
      <t xml:space="preserve"> data (Sensitive PII)?
</t>
    </r>
    <r>
      <rPr>
        <sz val="12"/>
        <color indexed="8"/>
        <rFont val="Calibri"/>
      </rPr>
      <t xml:space="preserve">
</t>
    </r>
    <r>
      <rPr>
        <i/>
        <sz val="12"/>
        <color indexed="8"/>
        <rFont val="Calibri"/>
      </rPr>
      <t>This may include: credentials (passwords, PIN numbers, biometric data, certificates), Social Security Number (SSN) or National ID number, driver's license number, credit or debit card information or other payment card information, bank account or other financial information, health care information, insurance or payment information, background or credit check information, genetic information, racial/ethnic origin, political opinions, religious or philosophical beliefs, union membership and data concerning health or sex life.</t>
    </r>
  </si>
  <si>
    <r>
      <rPr>
        <i/>
        <sz val="12"/>
        <color indexed="8"/>
        <rFont val="Calibri"/>
      </rPr>
      <t xml:space="preserve">If you selected </t>
    </r>
    <r>
      <rPr>
        <b/>
        <i/>
        <sz val="12"/>
        <color indexed="8"/>
        <rFont val="Calibri"/>
      </rPr>
      <t>"Yes,"</t>
    </r>
    <r>
      <rPr>
        <i/>
        <sz val="12"/>
        <color indexed="8"/>
        <rFont val="Calibri"/>
      </rPr>
      <t xml:space="preserve"> you must also select </t>
    </r>
    <r>
      <rPr>
        <b/>
        <i/>
        <sz val="12"/>
        <color indexed="8"/>
        <rFont val="Calibri"/>
      </rPr>
      <t>"Yes"</t>
    </r>
    <r>
      <rPr>
        <i/>
        <sz val="12"/>
        <color indexed="8"/>
        <rFont val="Calibri"/>
      </rPr>
      <t xml:space="preserve"> for question #11 above and select all applicable:</t>
    </r>
  </si>
  <si>
    <t>Remediation Plan / Business Action is Required</t>
  </si>
  <si>
    <t>Pan HPE/Mission Critical</t>
  </si>
  <si>
    <r>
      <rPr>
        <sz val="12"/>
        <color indexed="8"/>
        <rFont val="Calibri"/>
      </rPr>
      <t xml:space="preserve">Does the supplier process, handle, store or otherwise have the potential to access any </t>
    </r>
    <r>
      <rPr>
        <b/>
        <sz val="12"/>
        <color indexed="8"/>
        <rFont val="Calibri"/>
      </rPr>
      <t xml:space="preserve">"Payment Card Information" </t>
    </r>
    <r>
      <rPr>
        <sz val="12"/>
        <color indexed="8"/>
        <rFont val="Calibri"/>
      </rPr>
      <t xml:space="preserve">(PCI)? 
</t>
    </r>
    <r>
      <rPr>
        <sz val="12"/>
        <color indexed="8"/>
        <rFont val="Calibri"/>
      </rPr>
      <t xml:space="preserve">
</t>
    </r>
    <r>
      <rPr>
        <i/>
        <sz val="12"/>
        <color indexed="8"/>
        <rFont val="Calibri"/>
      </rPr>
      <t>This includes credit card or debit card information.</t>
    </r>
  </si>
  <si>
    <r>
      <rPr>
        <i/>
        <sz val="12"/>
        <color indexed="8"/>
        <rFont val="Calibri"/>
      </rPr>
      <t xml:space="preserve">If you selected </t>
    </r>
    <r>
      <rPr>
        <b/>
        <i/>
        <sz val="12"/>
        <color indexed="8"/>
        <rFont val="Calibri"/>
      </rPr>
      <t>"Yes,"</t>
    </r>
    <r>
      <rPr>
        <i/>
        <sz val="12"/>
        <color indexed="8"/>
        <rFont val="Calibri"/>
      </rPr>
      <t xml:space="preserve"> you must obtain the supplier's Attestation of Compliance (AoC) and work with your specific Business Unit's compliance team to ensure the supplier is compliant with the PCI standard.</t>
    </r>
  </si>
  <si>
    <t>Follow up as instructed</t>
  </si>
  <si>
    <t>Critical</t>
  </si>
  <si>
    <r>
      <rPr>
        <sz val="12"/>
        <color indexed="8"/>
        <rFont val="Calibri"/>
      </rPr>
      <t>Does the supplier process, handle, store or otherwise have the potential to access any</t>
    </r>
    <r>
      <rPr>
        <b/>
        <sz val="12"/>
        <color indexed="8"/>
        <rFont val="Calibri"/>
      </rPr>
      <t xml:space="preserve"> "Protected Health Information" </t>
    </r>
    <r>
      <rPr>
        <sz val="12"/>
        <color indexed="8"/>
        <rFont val="Calibri"/>
      </rPr>
      <t xml:space="preserve">(PHI)? 
</t>
    </r>
    <r>
      <rPr>
        <sz val="12"/>
        <color indexed="8"/>
        <rFont val="Calibri"/>
      </rPr>
      <t xml:space="preserve">
</t>
    </r>
    <r>
      <rPr>
        <i/>
        <sz val="12"/>
        <color indexed="8"/>
        <rFont val="Calibri"/>
      </rPr>
      <t>This is individually-identifiable health information.</t>
    </r>
  </si>
  <si>
    <r>
      <rPr>
        <i/>
        <sz val="12"/>
        <color indexed="8"/>
        <rFont val="Calibri"/>
      </rPr>
      <t xml:space="preserve">If you selected </t>
    </r>
    <r>
      <rPr>
        <b/>
        <i/>
        <sz val="12"/>
        <color indexed="8"/>
        <rFont val="Calibri"/>
      </rPr>
      <t>"Yes,"</t>
    </r>
    <r>
      <rPr>
        <i/>
        <sz val="12"/>
        <color indexed="8"/>
        <rFont val="Calibri"/>
      </rPr>
      <t xml:space="preserve"> you must obtain supplier documentation (such as a formal self-attestation from the supplier's executive management) that demonstrates their compliance to HIPAA/HITECH to ensure the supplier is compliant with the applicable laws and regulations concerning PHI.</t>
    </r>
  </si>
  <si>
    <t>Not Critical</t>
  </si>
  <si>
    <r>
      <rPr>
        <sz val="11"/>
        <color indexed="8"/>
        <rFont val="Calibri"/>
      </rPr>
      <t xml:space="preserve">If HPE users (including web services access) are expected to log in to the service, has HPE's Federated ID (Single Sign-on) been implemented?
</t>
    </r>
    <r>
      <rPr>
        <sz val="11"/>
        <color indexed="8"/>
        <rFont val="Calibri"/>
      </rPr>
      <t xml:space="preserve">
</t>
    </r>
    <r>
      <rPr>
        <sz val="11"/>
        <color indexed="8"/>
        <rFont val="Calibri"/>
      </rPr>
      <t xml:space="preserve">If "No," you must enter a request on the IAM portal here: </t>
    </r>
    <r>
      <rPr>
        <u/>
        <sz val="11"/>
        <color indexed="19"/>
        <rFont val="Calibri"/>
      </rPr>
      <t>https://ent301.sharepoint.hpe.com/teams/onehpuid/federation/SitePages/Home.aspx</t>
    </r>
  </si>
  <si>
    <r>
      <rPr>
        <i/>
        <sz val="12"/>
        <color indexed="8"/>
        <rFont val="Calibri"/>
      </rPr>
      <t xml:space="preserve">If you selected </t>
    </r>
    <r>
      <rPr>
        <b/>
        <i/>
        <sz val="12"/>
        <color indexed="8"/>
        <rFont val="Calibri"/>
      </rPr>
      <t>"Yes,"</t>
    </r>
    <r>
      <rPr>
        <i/>
        <sz val="12"/>
        <color indexed="8"/>
        <rFont val="Calibri"/>
      </rPr>
      <t xml:space="preserve"> enter the number of employees who will access the service. Additionally, you must provide the supplier's website/service URL in question #3 above.
</t>
    </r>
    <r>
      <rPr>
        <i/>
        <sz val="12"/>
        <color indexed="8"/>
        <rFont val="Calibri"/>
      </rPr>
      <t xml:space="preserve">If you selected </t>
    </r>
    <r>
      <rPr>
        <b/>
        <i/>
        <sz val="12"/>
        <color indexed="8"/>
        <rFont val="Calibri"/>
      </rPr>
      <t>"N/A,"</t>
    </r>
    <r>
      <rPr>
        <i/>
        <sz val="12"/>
        <color indexed="8"/>
        <rFont val="Calibri"/>
      </rPr>
      <t xml:space="preserve"> provide a comment on why the supplier service does not require HPE's federated single sign-on integration.
</t>
    </r>
    <r>
      <rPr>
        <i/>
        <sz val="12"/>
        <color indexed="8"/>
        <rFont val="Calibri"/>
      </rPr>
      <t xml:space="preserve">If you selected </t>
    </r>
    <r>
      <rPr>
        <b/>
        <i/>
        <sz val="12"/>
        <color indexed="8"/>
        <rFont val="Calibri"/>
      </rPr>
      <t>"No,"</t>
    </r>
    <r>
      <rPr>
        <i/>
        <sz val="12"/>
        <color indexed="8"/>
        <rFont val="Calibri"/>
      </rPr>
      <t xml:space="preserve"> request a IAM resource to get Single Sign-on implemented. </t>
    </r>
  </si>
  <si>
    <r>
      <rPr>
        <sz val="12"/>
        <color indexed="8"/>
        <rFont val="Calibri"/>
      </rPr>
      <t xml:space="preserve">Does the supplier require privileged access (i.e. system “root” access, Database Administrator access, Superuser access, etc.) to an HPE system or HPE-owned data (including HPE customer data)?
</t>
    </r>
    <r>
      <rPr>
        <sz val="12"/>
        <color indexed="8"/>
        <rFont val="Calibri"/>
      </rPr>
      <t xml:space="preserve">
</t>
    </r>
    <r>
      <rPr>
        <i/>
        <sz val="12"/>
        <color indexed="8"/>
        <rFont val="Calibri"/>
      </rPr>
      <t xml:space="preserve">Note: You must answer </t>
    </r>
    <r>
      <rPr>
        <b/>
        <i/>
        <sz val="12"/>
        <color indexed="8"/>
        <rFont val="Calibri"/>
      </rPr>
      <t>“Yes”</t>
    </r>
    <r>
      <rPr>
        <i/>
        <sz val="12"/>
        <color indexed="8"/>
        <rFont val="Calibri"/>
      </rPr>
      <t xml:space="preserve"> if the supplier has privileged assess, regardless of whether the intent of the service is meant to use such privileged access or not.</t>
    </r>
  </si>
  <si>
    <t>Will the supplier have remote end user access to HPE networks &amp; systems (to include HPE customer networks &amp; systems)?</t>
  </si>
  <si>
    <r>
      <rPr>
        <i/>
        <sz val="12"/>
        <color indexed="8"/>
        <rFont val="Calibri"/>
      </rPr>
      <t xml:space="preserve">If you selected </t>
    </r>
    <r>
      <rPr>
        <b/>
        <i/>
        <sz val="12"/>
        <color indexed="8"/>
        <rFont val="Calibri"/>
      </rPr>
      <t>"Yes,"</t>
    </r>
    <r>
      <rPr>
        <i/>
        <sz val="12"/>
        <color indexed="8"/>
        <rFont val="Calibri"/>
      </rPr>
      <t xml:space="preserve"> describe the data/system access provided to the supplier.</t>
    </r>
  </si>
  <si>
    <r>
      <rPr>
        <sz val="12"/>
        <color indexed="8"/>
        <rFont val="Calibri"/>
      </rPr>
      <t xml:space="preserve">If personally-identifiable information (Pii) is collected in the European Union (EU) and processed or stored in another country </t>
    </r>
    <r>
      <rPr>
        <u/>
        <sz val="12"/>
        <color indexed="8"/>
        <rFont val="Calibri"/>
      </rPr>
      <t>outside</t>
    </r>
    <r>
      <rPr>
        <sz val="12"/>
        <color indexed="8"/>
        <rFont val="Calibri"/>
      </rPr>
      <t xml:space="preserve"> of the EU, have you </t>
    </r>
    <r>
      <rPr>
        <b/>
        <sz val="12"/>
        <color indexed="8"/>
        <rFont val="Calibri"/>
      </rPr>
      <t>verified</t>
    </r>
    <r>
      <rPr>
        <sz val="12"/>
        <color indexed="8"/>
        <rFont val="Calibri"/>
      </rPr>
      <t xml:space="preserve"> with your HPE Global Procurement contact that the proper contractual data protections are in place (i.e. model clause language)?</t>
    </r>
  </si>
  <si>
    <r>
      <rPr>
        <b/>
        <i/>
        <sz val="12"/>
        <color indexed="8"/>
        <rFont val="Calibri"/>
      </rPr>
      <t>IMPORTANT:</t>
    </r>
    <r>
      <rPr>
        <i/>
        <sz val="12"/>
        <color indexed="8"/>
        <rFont val="Calibri"/>
      </rPr>
      <t xml:space="preserve"> If you selected </t>
    </r>
    <r>
      <rPr>
        <b/>
        <i/>
        <sz val="12"/>
        <color indexed="8"/>
        <rFont val="Calibri"/>
      </rPr>
      <t>"No,"</t>
    </r>
    <r>
      <rPr>
        <i/>
        <sz val="12"/>
        <color indexed="8"/>
        <rFont val="Calibri"/>
      </rPr>
      <t xml:space="preserve"> you must contact your HPE Global Procurement contact to determine whether EU data protections are in place.</t>
    </r>
  </si>
  <si>
    <t>Less than 500</t>
  </si>
  <si>
    <r>
      <rPr>
        <sz val="12"/>
        <color indexed="8"/>
        <rFont val="Calibri"/>
      </rPr>
      <t xml:space="preserve">Does the service collect or process HPE Human Resource (HR)-related data?
</t>
    </r>
    <r>
      <rPr>
        <sz val="12"/>
        <color indexed="8"/>
        <rFont val="Calibri"/>
      </rPr>
      <t xml:space="preserve">
</t>
    </r>
    <r>
      <rPr>
        <i/>
        <sz val="12"/>
        <color indexed="8"/>
        <rFont val="Calibri"/>
      </rPr>
      <t xml:space="preserve">This includes: HR database administration; background screening; payroll, benefit, pension plan administration; Visa &amp; immigration administration; staffing and recruitment services (other than agencies who provide contractors).
</t>
    </r>
  </si>
  <si>
    <r>
      <rPr>
        <i/>
        <sz val="12"/>
        <color indexed="8"/>
        <rFont val="Calibri"/>
      </rPr>
      <t xml:space="preserve">If you selected </t>
    </r>
    <r>
      <rPr>
        <b/>
        <i/>
        <sz val="12"/>
        <color indexed="8"/>
        <rFont val="Calibri"/>
      </rPr>
      <t>“Yes,”</t>
    </r>
    <r>
      <rPr>
        <i/>
        <sz val="12"/>
        <color indexed="8"/>
        <rFont val="Calibri"/>
      </rPr>
      <t xml:space="preserve"> contact the Privacy team at hpeprivacy@hpe.com for possible additional requirements.</t>
    </r>
  </si>
  <si>
    <t>More than 500</t>
  </si>
  <si>
    <t>0 - 5,000 users</t>
  </si>
  <si>
    <t>How many users will access/utilize the service?</t>
  </si>
  <si>
    <t xml:space="preserve">Australia and NZ staff - approximately 1000 staff members </t>
  </si>
  <si>
    <t>5,001 - 50,000 users</t>
  </si>
  <si>
    <t>How many service entries (i.e., database records) of HPE data will the supplier process and/or store annually?</t>
  </si>
  <si>
    <t>1 entry per staff member (approximately 1000 pa)</t>
  </si>
  <si>
    <t>More than 50,000 users</t>
  </si>
  <si>
    <t>What is the supplier's primary industry (relative to the HPE service)?</t>
  </si>
  <si>
    <t xml:space="preserve">Digital design &amp; development </t>
  </si>
  <si>
    <r>
      <rPr>
        <i/>
        <sz val="12"/>
        <color indexed="8"/>
        <rFont val="Calibri"/>
      </rPr>
      <t xml:space="preserve">If you selected </t>
    </r>
    <r>
      <rPr>
        <b/>
        <i/>
        <sz val="12"/>
        <color indexed="8"/>
        <rFont val="Calibri"/>
      </rPr>
      <t>"Other Industry,"</t>
    </r>
    <r>
      <rPr>
        <i/>
        <sz val="12"/>
        <color indexed="8"/>
        <rFont val="Calibri"/>
      </rPr>
      <t xml:space="preserve"> list the industry.</t>
    </r>
  </si>
  <si>
    <t>0 - 5,000 records</t>
  </si>
  <si>
    <t>Is the supplier providing a cloud, SaaS, XaaS, ASP service or other offering that is hosted outside HPE premises?</t>
  </si>
  <si>
    <r>
      <rPr>
        <i/>
        <sz val="12"/>
        <color indexed="8"/>
        <rFont val="Calibri"/>
      </rPr>
      <t xml:space="preserve">If you selected </t>
    </r>
    <r>
      <rPr>
        <b/>
        <i/>
        <sz val="12"/>
        <color indexed="8"/>
        <rFont val="Calibri"/>
      </rPr>
      <t>"Yes,"</t>
    </r>
    <r>
      <rPr>
        <i/>
        <sz val="12"/>
        <color indexed="8"/>
        <rFont val="Calibri"/>
      </rPr>
      <t xml:space="preserve"> and the supplier offers a hosting service other than cloud, SaaS, XaaS, or ASP, describe the service.</t>
    </r>
  </si>
  <si>
    <t>5,001 - 50,000 records</t>
  </si>
  <si>
    <t>Would HPE organizational operations, organizational assets, or individuals experience a severe adverse effect if the service were interrupted? (If the data was lost or tampered with, or if service was unavailable, etc.)</t>
  </si>
  <si>
    <r>
      <rPr>
        <i/>
        <sz val="12"/>
        <color indexed="8"/>
        <rFont val="Calibri"/>
      </rPr>
      <t xml:space="preserve">If you selected </t>
    </r>
    <r>
      <rPr>
        <b/>
        <i/>
        <sz val="12"/>
        <color indexed="8"/>
        <rFont val="Calibri"/>
      </rPr>
      <t>"Yes,"</t>
    </r>
    <r>
      <rPr>
        <i/>
        <sz val="12"/>
        <color indexed="8"/>
        <rFont val="Calibri"/>
      </rPr>
      <t xml:space="preserve"> provide a short justification for this selection.
</t>
    </r>
    <r>
      <rPr>
        <b/>
        <i/>
        <sz val="12"/>
        <color indexed="8"/>
        <rFont val="Calibri"/>
      </rPr>
      <t>Example:</t>
    </r>
    <r>
      <rPr>
        <i/>
        <sz val="12"/>
        <color indexed="8"/>
        <rFont val="Calibri"/>
      </rPr>
      <t xml:space="preserve"> If the supplier service was unavailable, HPE would experience a revenue loss of $200,000 per hour in orders and 2,000 idle order agents that depend on the system.</t>
    </r>
  </si>
  <si>
    <t>Financial / Banking</t>
  </si>
  <si>
    <t>More than 50,000 records</t>
  </si>
  <si>
    <t>If the service includes HPE regularly sending/receiving files and/or emails that contain confidential HPE information, are there security controls in place that protect the confidentiality of these data transfers as required by policy?</t>
  </si>
  <si>
    <t xml:space="preserve">Communications are handled exclusively through email </t>
  </si>
  <si>
    <t>Healthcare</t>
  </si>
  <si>
    <t>Are you aware of HPE having already performed a security evaluation on this supplier within the last 12 months? For example, for PCI or HIPAA?</t>
  </si>
  <si>
    <t xml:space="preserve">John Vargas (Palo Alto, CA) has performed preliminary check </t>
  </si>
  <si>
    <r>
      <rPr>
        <i/>
        <sz val="12"/>
        <color indexed="8"/>
        <rFont val="Calibri"/>
      </rPr>
      <t xml:space="preserve">If you selected </t>
    </r>
    <r>
      <rPr>
        <b/>
        <i/>
        <sz val="12"/>
        <color indexed="8"/>
        <rFont val="Calibri"/>
      </rPr>
      <t>"Yes,"</t>
    </r>
    <r>
      <rPr>
        <i/>
        <sz val="12"/>
        <color indexed="8"/>
        <rFont val="Calibri"/>
      </rPr>
      <t xml:space="preserve"> provide any information you have (such as the Assessor's name, existing records, etc.).</t>
    </r>
  </si>
  <si>
    <t>Events Management</t>
  </si>
  <si>
    <t>eCommerce</t>
  </si>
  <si>
    <t xml:space="preserve">Overall Risk Estimation:  </t>
  </si>
  <si>
    <t>Critical:   25 or Higher</t>
  </si>
  <si>
    <t>Other Industry</t>
  </si>
  <si>
    <t>High:  16-25</t>
  </si>
  <si>
    <t>Medium:  9-15</t>
  </si>
  <si>
    <t>Low:  0-8</t>
  </si>
  <si>
    <t>Next Steps:</t>
  </si>
  <si>
    <t>Instructions for Completing Critical Risk Supplier Compliance Assessment</t>
  </si>
  <si>
    <t>Please click the SharePoint link below:</t>
  </si>
  <si>
    <t>Select the Supplier Compliance Evaluation Record, Click on the '…' then 'Edit Item'</t>
  </si>
  <si>
    <t>For "Risk Estimation Rating", Select "CRITICAL"</t>
  </si>
  <si>
    <t>Upload Business Questionionaire.xlsx to Attachments at the bottom of the form.</t>
  </si>
  <si>
    <t>Click Submit</t>
  </si>
  <si>
    <t>Please forward a copy of this Business Questionionaire.xlsx to cybersecurity.ce@hpe.com for next steps.</t>
  </si>
  <si>
    <t>Instructions for Completing High Risk Supplier Compliance Assessment</t>
  </si>
  <si>
    <t>Download the following Supplier Questionnaire, HP Application Architecture and Design Questionaire, and HPE CE Artifact documents:</t>
  </si>
  <si>
    <r>
      <rPr>
        <u/>
        <sz val="8"/>
        <color indexed="19"/>
        <rFont val="Calibri"/>
      </rPr>
      <t>https://hpe.sharepoint.com/teams/CyberPC/SiteAssets/Portfolio%20Managment/Home/AUTO-Supplier_Questionnaire_High_Risk.xlsx</t>
    </r>
  </si>
  <si>
    <r>
      <rPr>
        <u/>
        <sz val="8"/>
        <color indexed="19"/>
        <rFont val="Calibri"/>
      </rPr>
      <t>https://hpe.sharepoint.com/teams/CyberPC/SiteAssets/Portfolio%20Managment/Home/HPE Application Architecture and Design Questionnaire.xlsx</t>
    </r>
  </si>
  <si>
    <t>If there is an iOS mobile application please download the following:</t>
  </si>
  <si>
    <r>
      <rPr>
        <u/>
        <sz val="8"/>
        <color indexed="19"/>
        <rFont val="Calibri"/>
      </rPr>
      <t>https://hpe.sharepoint.com/teams/CyberPC/SiteAssets/Portfolio%20Managment/Home/HPE Mobile Application - iOS Questionnaire.xlsx</t>
    </r>
  </si>
  <si>
    <t>If there is an Android mobile application, please download the following:</t>
  </si>
  <si>
    <r>
      <rPr>
        <u/>
        <sz val="8"/>
        <color indexed="19"/>
        <rFont val="Calibri"/>
      </rPr>
      <t>https://hpe.sharepoint.com/teams/CyberPC/SiteAssets/Portfolio%20Managment/Home/HPE Mobile Application -Android Questionnaire.xlsx</t>
    </r>
  </si>
  <si>
    <t>Send the Supplier Questionaire to the Supplier with all of applicable files above.  You may use the following email template as a guide:</t>
  </si>
  <si>
    <t xml:space="preserve">&lt;Date&gt;
&lt;supplier name&gt;
Greetings,
In support of Hewlett Packard Enterprise’s (HPE) Cyber Security program, HPE has determined the need to gather more information regarding the security controls in place at &lt;supplier name&gt;.
We ask that you have someone with knowledge of your security program to complete the attached security questionnaire(s) that speaks to the general security posture of your company. After a review of the document, you will be contacted regarding any further actions that may be required.
Note that we request that this information be provided within 5 business days of receipt of this notification.
Thank you,
&lt;business contact name&gt;
</t>
  </si>
  <si>
    <t>Due to the high risk nature of this supplier, a Cyber Security hands on assessment is required.  Submit Cyber Security Application Security Request through the following website: 
(if clicking on the link doesn't work, please copy/paste the link into your browser)</t>
  </si>
  <si>
    <r>
      <rPr>
        <u/>
        <sz val="11"/>
        <color indexed="19"/>
        <rFont val="Calibri"/>
      </rPr>
      <t>https://hpe.sharepoint.com/sites/F4/OGC/cybersecurity/Pages/hpe-cyber-security-application-security.aspx</t>
    </r>
  </si>
  <si>
    <t>Make note of the Application Security Request ID below:</t>
  </si>
  <si>
    <t>5a</t>
  </si>
  <si>
    <t>5b</t>
  </si>
  <si>
    <t>Upon Receipt of Supplier Questionaire from Supplier, please complete the following steps:</t>
  </si>
  <si>
    <t>In the Supplier Questionnaire form provided back from the Supplier, please complete as directed in 'Reviewer Instructions' (column K) for each Question.   
Mark 'Reviewer Validation Status' (column J) with: 
- 'OK' if supplier response is sufficient.
- 'ISSUE' if you find a problem in the response.</t>
  </si>
  <si>
    <t>You can enter 'Reviewer Comments' (column L) if you have clarifications on your review that you wish to log.</t>
  </si>
  <si>
    <t xml:space="preserve">Once completed validation of all the questions, please see HPE Final Instructions as listed in cell K57.  Please resolve any outstanding validation issues with supplier.  </t>
  </si>
  <si>
    <t>Please enter Product Security Requst ID in cell M57 of the Supplier Questionnaire as noted in cell B13 above.</t>
  </si>
  <si>
    <t>If there are Remediation Items in the Supplier Questionnaire and/or Product Security Review that the Supplier will need to address or will need to be Risk Accepted by HPE:
Please enter remaining remediation items from supplier into the Issue Management website per the link below if applicable.</t>
  </si>
  <si>
    <t>Once all remediation items entered above have been APPROVED, OR if there weren't any remediation items - you can continue completing the Supplier Assessment by executing the following steps:</t>
  </si>
  <si>
    <t>We will be Completing SECTION 2 in the SharePoint Form:</t>
  </si>
  <si>
    <t>For "Risk Estimation Rating", Select "HIGH"</t>
  </si>
  <si>
    <t>Enter Final Risk Disposition Rating as Scored in Cell K57 in the Supplier Questionaire.</t>
  </si>
  <si>
    <t xml:space="preserve">If there are remediation items for this Supplier: 
•Select SUBMITTED if the ISSUE has been entered in the ISSUE Management.
•Select APPROVED once the ISSUE has been approved by appropriate management and Cyber Security representatives.
•Select NOT REQUIRED if there weren't issues in assessment.
</t>
  </si>
  <si>
    <t>Upload completed Business Questionnaire, Supplier Questionnaire, and all artifacts provided from supplier to Attachment Field.</t>
  </si>
  <si>
    <t xml:space="preserve">The completion date and phase are only to be updated once the entire compliance assessment activity has been completed.  
This includes:
•Business Questionnaire complete and attached.
•Supplier Questionnaire (if applicable) complete and attached.
•Remediation Plan status is APPROVED or NOT REQUIRED. </t>
  </si>
  <si>
    <t xml:space="preserve">Click 'Submit'.  </t>
  </si>
  <si>
    <t>Once Step #17 above is Complete - You are done with the Cyber Security Compliance Evaluation Assessment!  Please follow up on any remediation issues with supplier as applicable.</t>
  </si>
  <si>
    <t>Instructions for Completing Medium Risk Supplier Compliance Assessment</t>
  </si>
  <si>
    <t>Download the following Supplier Questionnaire:</t>
  </si>
  <si>
    <r>
      <rPr>
        <u/>
        <sz val="11"/>
        <color indexed="19"/>
        <rFont val="Calibri"/>
      </rPr>
      <t>https://hpe.sharepoint.com/teams/CyberPC/SiteAssets/Portfolio%20Managment/Home/AUTO-Supplier_Questionnaire_Med_Risk.xlsx</t>
    </r>
  </si>
  <si>
    <t>Send the Supplier Questionaire to the Supplier.  You may use the following email template as a guide:</t>
  </si>
  <si>
    <t>3a</t>
  </si>
  <si>
    <t>3b</t>
  </si>
  <si>
    <t>Once Step #14 above is Complete - You are done with the Cyber Security Compliance Evaluation Assessment!  Please follow up on any remediation issues with supplier as applicable.</t>
  </si>
  <si>
    <t>Instructions for Completing Low Risk Supplier Compliance Assessment</t>
  </si>
  <si>
    <t>For "Risk Estimation Rating", Select "LOW"</t>
  </si>
  <si>
    <t>Re-enter the Cyber Security Supplier Compliance Assessment SharePoint as you did in the first step at the beginning and edit the supplier record:</t>
  </si>
  <si>
    <t>Upload completed Business Questionnaire, and all artifacts provided from supplier to Attachment Field.</t>
  </si>
  <si>
    <t>Enter Completion Date</t>
  </si>
  <si>
    <t>Update Phase to 'Completed Supplier Evaluation'</t>
  </si>
  <si>
    <t>Click 'Submit'.   You are done with the Cyber Security Compliance Evaluation Assessment!  Please follow up on any remediation issues with supplier as applicable.</t>
  </si>
  <si>
    <r>
      <rPr>
        <u/>
        <sz val="11"/>
        <color indexed="19"/>
        <rFont val="Arial"/>
      </rPr>
      <t>http://ec2-52-26-153-223.us-west-2.compute.amazonaws.com</t>
    </r>
  </si>
  <si>
    <r>
      <t xml:space="preserve">Temporary URL on a AWS host, will be moved to </t>
    </r>
    <r>
      <rPr>
        <u/>
        <sz val="11"/>
        <color indexed="19"/>
        <rFont val="Arial"/>
      </rPr>
      <t>http://</t>
    </r>
    <r>
      <rPr>
        <sz val="11"/>
        <color indexed="8"/>
        <rFont val="Arial"/>
      </rPr>
      <t xml:space="preserve">hpedailyfeed.today or </t>
    </r>
    <r>
      <rPr>
        <u/>
        <sz val="11"/>
        <color indexed="19"/>
        <rFont val="Arial"/>
      </rPr>
      <t>http://thedailyfeed.today</t>
    </r>
    <r>
      <rPr>
        <sz val="11"/>
        <color indexed="8"/>
        <rFont val="Arial"/>
      </rPr>
      <t xml:space="preserve"> </t>
    </r>
  </si>
  <si>
    <t>The website displays internal staff high-level business and office news, includes some sales figures that are not publicly disclosed.</t>
  </si>
  <si>
    <t>Website will be housed on Amazon AWS EC2</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</si>
</sst>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indexed="8"/>
      <name val="Calibri"/>
    </font>
    <font>
      <b/>
      <i/>
      <sz val="12"/>
      <color indexed="8"/>
      <name val="Calibri"/>
    </font>
    <font>
      <b/>
      <sz val="18"/>
      <color indexed="9"/>
      <name val="Calibri"/>
    </font>
    <font>
      <b/>
      <sz val="14"/>
      <color indexed="9"/>
      <name val="Calibri"/>
    </font>
    <font>
      <sz val="11"/>
      <color indexed="12"/>
      <name val="Calibri"/>
    </font>
    <font>
      <sz val="13"/>
      <color indexed="8"/>
      <name val="Calibri"/>
    </font>
    <font>
      <b/>
      <sz val="13"/>
      <color indexed="8"/>
      <name val="Calibri"/>
    </font>
    <font>
      <sz val="14"/>
      <color indexed="8"/>
      <name val="Calibri"/>
    </font>
    <font>
      <b/>
      <sz val="14"/>
      <color indexed="8"/>
      <name val="Calibri"/>
    </font>
    <font>
      <sz val="14"/>
      <color indexed="9"/>
      <name val="Calibri"/>
    </font>
    <font>
      <sz val="12"/>
      <color indexed="8"/>
      <name val="Calibri"/>
    </font>
    <font>
      <i/>
      <sz val="12"/>
      <color indexed="17"/>
      <name val="Calibri"/>
    </font>
    <font>
      <sz val="11"/>
      <color indexed="8"/>
      <name val="Arial"/>
    </font>
    <font>
      <u/>
      <sz val="11"/>
      <color indexed="19"/>
      <name val="Arial"/>
    </font>
    <font>
      <i/>
      <sz val="12"/>
      <color indexed="8"/>
      <name val="Calibri"/>
    </font>
    <font>
      <sz val="11"/>
      <color indexed="9"/>
      <name val="Calibri"/>
    </font>
    <font>
      <u/>
      <sz val="11"/>
      <color indexed="19"/>
      <name val="Calibri"/>
    </font>
    <font>
      <b/>
      <sz val="12"/>
      <color indexed="8"/>
      <name val="Calibri"/>
    </font>
    <font>
      <u/>
      <sz val="12"/>
      <color indexed="8"/>
      <name val="Calibri"/>
    </font>
    <font>
      <b/>
      <sz val="11"/>
      <color indexed="8"/>
      <name val="Calibri"/>
    </font>
    <font>
      <b/>
      <sz val="36"/>
      <color indexed="8"/>
      <name val="Calibri"/>
    </font>
    <font>
      <sz val="28"/>
      <color indexed="8"/>
      <name val="Calibri"/>
    </font>
    <font>
      <b/>
      <sz val="24"/>
      <color indexed="8"/>
      <name val="Calibri"/>
    </font>
    <font>
      <b/>
      <u/>
      <sz val="14"/>
      <color indexed="8"/>
      <name val="Calibri"/>
    </font>
    <font>
      <sz val="8"/>
      <color indexed="8"/>
      <name val="Calibri"/>
    </font>
    <font>
      <u/>
      <sz val="8"/>
      <color indexed="19"/>
      <name val="Calibri"/>
    </font>
    <font>
      <u/>
      <sz val="11"/>
      <color indexed="24"/>
      <name val="Calibri"/>
    </font>
  </fonts>
  <fills count="11">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3"/>
        <bgColor auto="1"/>
      </patternFill>
    </fill>
    <fill>
      <patternFill patternType="solid">
        <fgColor indexed="18"/>
        <bgColor auto="1"/>
      </patternFill>
    </fill>
    <fill>
      <patternFill patternType="solid">
        <fgColor indexed="21"/>
        <bgColor auto="1"/>
      </patternFill>
    </fill>
    <fill>
      <patternFill patternType="solid">
        <fgColor indexed="17"/>
        <bgColor auto="1"/>
      </patternFill>
    </fill>
    <fill>
      <patternFill patternType="solid">
        <fgColor indexed="16"/>
        <bgColor auto="1"/>
      </patternFill>
    </fill>
    <fill>
      <patternFill patternType="solid">
        <fgColor indexed="22"/>
        <bgColor auto="1"/>
      </patternFill>
    </fill>
    <fill>
      <patternFill patternType="solid">
        <fgColor indexed="23"/>
        <bgColor auto="1"/>
      </patternFill>
    </fill>
  </fills>
  <borders count="62">
    <border>
      <left/>
      <right/>
      <top/>
      <bottom/>
      <diagonal/>
    </border>
    <border>
      <left style="thin">
        <color indexed="10"/>
      </left>
      <right/>
      <top style="thin">
        <color indexed="10"/>
      </top>
      <bottom/>
      <diagonal/>
    </border>
    <border>
      <left/>
      <right/>
      <top style="thin">
        <color indexed="10"/>
      </top>
      <bottom style="medium">
        <color indexed="8"/>
      </bottom>
      <diagonal/>
    </border>
    <border>
      <left/>
      <right/>
      <top style="thin">
        <color indexed="10"/>
      </top>
      <bottom/>
      <diagonal/>
    </border>
    <border>
      <left/>
      <right style="thin">
        <color indexed="10"/>
      </right>
      <top style="thin">
        <color indexed="10"/>
      </top>
      <bottom/>
      <diagonal/>
    </border>
    <border>
      <left style="thin">
        <color indexed="10"/>
      </left>
      <right style="medium">
        <color indexed="8"/>
      </right>
      <top/>
      <bottom/>
      <diagonal/>
    </border>
    <border>
      <left style="medium">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top/>
      <bottom/>
      <diagonal/>
    </border>
    <border>
      <left/>
      <right/>
      <top/>
      <bottom/>
      <diagonal/>
    </border>
    <border>
      <left/>
      <right style="thin">
        <color indexed="10"/>
      </right>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0"/>
      </left>
      <right/>
      <top/>
      <bottom/>
      <diagonal/>
    </border>
    <border>
      <left/>
      <right/>
      <top style="medium">
        <color indexed="8"/>
      </top>
      <bottom style="thick">
        <color indexed="8"/>
      </bottom>
      <diagonal/>
    </border>
    <border>
      <left/>
      <right/>
      <top style="thin">
        <color indexed="8"/>
      </top>
      <bottom style="thick">
        <color indexed="8"/>
      </bottom>
      <diagonal/>
    </border>
    <border>
      <left/>
      <right style="thick">
        <color indexed="8"/>
      </right>
      <top/>
      <bottom/>
      <diagonal/>
    </border>
    <border>
      <left style="thick">
        <color indexed="8"/>
      </left>
      <right style="thick">
        <color indexed="8"/>
      </right>
      <top style="thick">
        <color indexed="8"/>
      </top>
      <bottom style="hair">
        <color indexed="8"/>
      </bottom>
      <diagonal/>
    </border>
    <border>
      <left style="thick">
        <color indexed="8"/>
      </left>
      <right style="hair">
        <color indexed="8"/>
      </right>
      <top style="thick">
        <color indexed="8"/>
      </top>
      <bottom style="hair">
        <color indexed="8"/>
      </bottom>
      <diagonal/>
    </border>
    <border>
      <left style="hair">
        <color indexed="8"/>
      </left>
      <right style="thick">
        <color indexed="8"/>
      </right>
      <top style="thick">
        <color indexed="8"/>
      </top>
      <bottom style="hair">
        <color indexed="8"/>
      </bottom>
      <diagonal/>
    </border>
    <border>
      <left style="thick">
        <color indexed="8"/>
      </left>
      <right/>
      <top/>
      <bottom/>
      <diagonal/>
    </border>
    <border>
      <left style="thick">
        <color indexed="8"/>
      </left>
      <right style="thick">
        <color indexed="8"/>
      </right>
      <top style="hair">
        <color indexed="8"/>
      </top>
      <bottom style="hair">
        <color indexed="8"/>
      </bottom>
      <diagonal/>
    </border>
    <border>
      <left style="thick">
        <color indexed="8"/>
      </left>
      <right style="hair">
        <color indexed="8"/>
      </right>
      <top style="hair">
        <color indexed="8"/>
      </top>
      <bottom style="hair">
        <color indexed="8"/>
      </bottom>
      <diagonal/>
    </border>
    <border>
      <left style="hair">
        <color indexed="8"/>
      </left>
      <right style="thick">
        <color indexed="8"/>
      </right>
      <top style="hair">
        <color indexed="8"/>
      </top>
      <bottom style="hair">
        <color indexed="8"/>
      </bottom>
      <diagonal/>
    </border>
    <border>
      <left style="thick">
        <color indexed="8"/>
      </left>
      <right style="thick">
        <color indexed="8"/>
      </right>
      <top style="hair">
        <color indexed="8"/>
      </top>
      <bottom style="thick">
        <color indexed="8"/>
      </bottom>
      <diagonal/>
    </border>
    <border>
      <left style="thick">
        <color indexed="8"/>
      </left>
      <right style="hair">
        <color indexed="8"/>
      </right>
      <top style="hair">
        <color indexed="8"/>
      </top>
      <bottom style="thick">
        <color indexed="8"/>
      </bottom>
      <diagonal/>
    </border>
    <border>
      <left style="hair">
        <color indexed="8"/>
      </left>
      <right style="thick">
        <color indexed="8"/>
      </right>
      <top style="hair">
        <color indexed="8"/>
      </top>
      <bottom style="thick">
        <color indexed="8"/>
      </bottom>
      <diagonal/>
    </border>
    <border>
      <left style="thick">
        <color indexed="8"/>
      </left>
      <right style="thick">
        <color indexed="8"/>
      </right>
      <top style="thick">
        <color indexed="8"/>
      </top>
      <bottom style="thick">
        <color indexed="8"/>
      </bottom>
      <diagonal/>
    </border>
    <border>
      <left/>
      <right/>
      <top style="thick">
        <color indexed="8"/>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ck">
        <color indexed="8"/>
      </left>
      <right style="thin">
        <color indexed="10"/>
      </right>
      <top/>
      <bottom style="thin">
        <color indexed="10"/>
      </bottom>
      <diagonal/>
    </border>
    <border>
      <left style="thin">
        <color indexed="10"/>
      </left>
      <right style="thick">
        <color indexed="8"/>
      </right>
      <top/>
      <bottom style="thin">
        <color indexed="10"/>
      </bottom>
      <diagonal/>
    </border>
    <border>
      <left style="thin">
        <color indexed="10"/>
      </left>
      <right style="thick">
        <color indexed="8"/>
      </right>
      <top style="thin">
        <color indexed="10"/>
      </top>
      <bottom style="thin">
        <color indexed="10"/>
      </bottom>
      <diagonal/>
    </border>
    <border>
      <left style="thick">
        <color indexed="8"/>
      </left>
      <right style="thin">
        <color indexed="10"/>
      </right>
      <top style="thin">
        <color indexed="10"/>
      </top>
      <bottom style="thick">
        <color indexed="8"/>
      </bottom>
      <diagonal/>
    </border>
    <border>
      <left style="thin">
        <color indexed="10"/>
      </left>
      <right style="thick">
        <color indexed="8"/>
      </right>
      <top style="thin">
        <color indexed="10"/>
      </top>
      <bottom style="thick">
        <color indexed="8"/>
      </bottom>
      <diagonal/>
    </border>
    <border>
      <left style="thin">
        <color indexed="10"/>
      </left>
      <right style="thin">
        <color indexed="10"/>
      </right>
      <top style="thick">
        <color indexed="8"/>
      </top>
      <bottom style="thin">
        <color indexed="10"/>
      </bottom>
      <diagonal/>
    </border>
    <border>
      <left style="thin">
        <color indexed="10"/>
      </left>
      <right style="thick">
        <color indexed="8"/>
      </right>
      <top style="thin">
        <color indexed="10"/>
      </top>
      <bottom/>
      <diagonal/>
    </border>
    <border>
      <left style="thick">
        <color indexed="8"/>
      </left>
      <right/>
      <top style="thin">
        <color indexed="10"/>
      </top>
      <bottom style="thin">
        <color indexed="10"/>
      </bottom>
      <diagonal/>
    </border>
    <border>
      <left style="thick">
        <color indexed="8"/>
      </left>
      <right style="thin">
        <color indexed="10"/>
      </right>
      <top style="thin">
        <color indexed="10"/>
      </top>
      <bottom/>
      <diagonal/>
    </border>
    <border>
      <left style="thin">
        <color indexed="10"/>
      </left>
      <right style="thin">
        <color indexed="10"/>
      </right>
      <top/>
      <bottom style="thin">
        <color indexed="10"/>
      </bottom>
      <diagonal/>
    </border>
  </borders>
  <cellStyleXfs count="1">
    <xf numFmtId="0" fontId="0" fillId="0" borderId="0" applyNumberFormat="0" applyFill="0" applyBorder="0" applyProtection="0"/>
  </cellStyleXfs>
  <cellXfs count="146">
    <xf numFmtId="0" fontId="0" fillId="0" borderId="0" xfId="0" applyFont="1" applyAlignment="1"/>
    <xf numFmtId="0" fontId="0" fillId="0" borderId="0" xfId="0" applyNumberFormat="1" applyFont="1" applyAlignment="1"/>
    <xf numFmtId="0" fontId="0" fillId="2" borderId="1" xfId="0" applyFont="1" applyFill="1" applyBorder="1" applyAlignment="1">
      <alignment vertical="top" wrapText="1"/>
    </xf>
    <xf numFmtId="0" fontId="0" fillId="2" borderId="2" xfId="0" applyFont="1" applyFill="1" applyBorder="1" applyAlignment="1">
      <alignment vertical="top" wrapText="1"/>
    </xf>
    <xf numFmtId="0" fontId="1" fillId="2" borderId="2" xfId="0" applyNumberFormat="1" applyFont="1" applyFill="1" applyBorder="1" applyAlignment="1">
      <alignment horizontal="left" vertical="center" wrapText="1"/>
    </xf>
    <xf numFmtId="0" fontId="0" fillId="2" borderId="3" xfId="0" applyFont="1" applyFill="1" applyBorder="1" applyAlignment="1">
      <alignment vertical="top" wrapText="1"/>
    </xf>
    <xf numFmtId="0" fontId="0" fillId="2" borderId="4" xfId="0" applyFont="1" applyFill="1" applyBorder="1" applyAlignment="1">
      <alignment vertical="top" wrapText="1"/>
    </xf>
    <xf numFmtId="0" fontId="0" fillId="2" borderId="5" xfId="0" applyFont="1" applyFill="1" applyBorder="1" applyAlignment="1">
      <alignment vertical="top" wrapText="1"/>
    </xf>
    <xf numFmtId="0" fontId="2" fillId="3" borderId="8" xfId="0" applyNumberFormat="1" applyFont="1" applyFill="1" applyBorder="1" applyAlignment="1">
      <alignment horizontal="center" vertical="center" wrapText="1"/>
    </xf>
    <xf numFmtId="49" fontId="3" fillId="3" borderId="9" xfId="0" applyNumberFormat="1" applyFont="1" applyFill="1" applyBorder="1" applyAlignment="1">
      <alignment horizontal="center" vertical="top" wrapText="1"/>
    </xf>
    <xf numFmtId="49" fontId="3" fillId="3" borderId="10" xfId="0" applyNumberFormat="1" applyFont="1" applyFill="1" applyBorder="1" applyAlignment="1">
      <alignment horizontal="center" vertical="top" wrapText="1"/>
    </xf>
    <xf numFmtId="0" fontId="3" fillId="2" borderId="11" xfId="0" applyNumberFormat="1" applyFont="1" applyFill="1" applyBorder="1" applyAlignment="1">
      <alignment horizontal="center" vertical="top" wrapText="1"/>
    </xf>
    <xf numFmtId="49" fontId="4" fillId="2" borderId="12" xfId="0" applyNumberFormat="1" applyFont="1" applyFill="1" applyBorder="1" applyAlignment="1">
      <alignment vertical="top" wrapText="1"/>
    </xf>
    <xf numFmtId="0" fontId="0" fillId="2" borderId="12" xfId="0" applyFont="1" applyFill="1" applyBorder="1" applyAlignment="1">
      <alignment vertical="top" wrapText="1"/>
    </xf>
    <xf numFmtId="0" fontId="0" fillId="2" borderId="11" xfId="0" applyFont="1" applyFill="1" applyBorder="1" applyAlignment="1">
      <alignment vertical="top" wrapText="1"/>
    </xf>
    <xf numFmtId="0" fontId="0" fillId="2" borderId="13" xfId="0" applyFont="1" applyFill="1" applyBorder="1" applyAlignment="1">
      <alignment vertical="top" wrapText="1"/>
    </xf>
    <xf numFmtId="0" fontId="7" fillId="4" borderId="16" xfId="0" applyNumberFormat="1" applyFont="1" applyFill="1" applyBorder="1" applyAlignment="1">
      <alignment horizontal="left" vertical="top" wrapText="1"/>
    </xf>
    <xf numFmtId="0" fontId="3" fillId="3" borderId="17" xfId="0" applyNumberFormat="1" applyFont="1" applyFill="1" applyBorder="1" applyAlignment="1">
      <alignment horizontal="center" vertical="top" wrapText="1"/>
    </xf>
    <xf numFmtId="0" fontId="8" fillId="3" borderId="18" xfId="0" applyNumberFormat="1" applyFont="1" applyFill="1" applyBorder="1" applyAlignment="1">
      <alignment horizontal="center" vertical="top" wrapText="1"/>
    </xf>
    <xf numFmtId="0" fontId="8" fillId="3" borderId="19" xfId="0" applyNumberFormat="1" applyFont="1" applyFill="1" applyBorder="1" applyAlignment="1">
      <alignment horizontal="center" vertical="top" wrapText="1"/>
    </xf>
    <xf numFmtId="0" fontId="8" fillId="2" borderId="11" xfId="0" applyNumberFormat="1" applyFont="1" applyFill="1" applyBorder="1" applyAlignment="1">
      <alignment horizontal="center" vertical="top" wrapText="1"/>
    </xf>
    <xf numFmtId="0" fontId="9" fillId="3" borderId="20" xfId="0" applyNumberFormat="1" applyFont="1" applyFill="1" applyBorder="1" applyAlignment="1">
      <alignment horizontal="left" vertical="top" wrapText="1"/>
    </xf>
    <xf numFmtId="49" fontId="3" fillId="3" borderId="21" xfId="0" applyNumberFormat="1" applyFont="1" applyFill="1" applyBorder="1" applyAlignment="1">
      <alignment horizontal="center" vertical="top" wrapText="1"/>
    </xf>
    <xf numFmtId="0" fontId="3" fillId="3" borderId="22" xfId="0" applyNumberFormat="1" applyFont="1" applyFill="1" applyBorder="1" applyAlignment="1">
      <alignment horizontal="center" vertical="top" wrapText="1"/>
    </xf>
    <xf numFmtId="0" fontId="8" fillId="2" borderId="23" xfId="0" applyNumberFormat="1" applyFont="1" applyFill="1" applyBorder="1" applyAlignment="1">
      <alignment horizontal="center" vertical="top" wrapText="1"/>
    </xf>
    <xf numFmtId="0" fontId="8" fillId="2" borderId="24" xfId="0" applyNumberFormat="1" applyFont="1" applyFill="1" applyBorder="1" applyAlignment="1">
      <alignment horizontal="center" vertical="top" wrapText="1"/>
    </xf>
    <xf numFmtId="0" fontId="0" fillId="5" borderId="20" xfId="0" applyNumberFormat="1" applyFont="1" applyFill="1" applyBorder="1" applyAlignment="1">
      <alignment horizontal="left" vertical="top" wrapText="1"/>
    </xf>
    <xf numFmtId="49" fontId="10" fillId="5" borderId="21" xfId="0" applyNumberFormat="1" applyFont="1" applyFill="1" applyBorder="1" applyAlignment="1">
      <alignment vertical="top" wrapText="1"/>
    </xf>
    <xf numFmtId="49" fontId="12" fillId="2" borderId="21" xfId="0" applyNumberFormat="1" applyFont="1" applyFill="1" applyBorder="1" applyAlignment="1">
      <alignment vertical="top" wrapText="1"/>
    </xf>
    <xf numFmtId="0" fontId="12" fillId="2" borderId="21" xfId="0" applyNumberFormat="1" applyFont="1" applyFill="1" applyBorder="1" applyAlignment="1">
      <alignment vertical="top" wrapText="1"/>
    </xf>
    <xf numFmtId="0" fontId="10" fillId="5" borderId="21" xfId="0" applyNumberFormat="1" applyFont="1" applyFill="1" applyBorder="1" applyAlignment="1">
      <alignment wrapText="1"/>
    </xf>
    <xf numFmtId="49" fontId="10" fillId="5" borderId="21" xfId="0" applyNumberFormat="1" applyFont="1" applyFill="1" applyBorder="1" applyAlignment="1">
      <alignment horizontal="left" vertical="top" wrapText="1"/>
    </xf>
    <xf numFmtId="0" fontId="3" fillId="5" borderId="21" xfId="0" applyNumberFormat="1" applyFont="1" applyFill="1" applyBorder="1" applyAlignment="1">
      <alignment horizontal="center" vertical="top" wrapText="1"/>
    </xf>
    <xf numFmtId="0" fontId="3" fillId="5" borderId="25" xfId="0" applyNumberFormat="1" applyFont="1" applyFill="1" applyBorder="1" applyAlignment="1">
      <alignment horizontal="center" vertical="top" wrapText="1"/>
    </xf>
    <xf numFmtId="0" fontId="0" fillId="2" borderId="12" xfId="0" applyNumberFormat="1" applyFont="1" applyFill="1" applyBorder="1" applyAlignment="1">
      <alignment vertical="top" wrapText="1"/>
    </xf>
    <xf numFmtId="49" fontId="14" fillId="5" borderId="21" xfId="0" applyNumberFormat="1" applyFont="1" applyFill="1" applyBorder="1" applyAlignment="1">
      <alignment vertical="top" wrapText="1"/>
    </xf>
    <xf numFmtId="0" fontId="10" fillId="5" borderId="21" xfId="0" applyNumberFormat="1" applyFont="1" applyFill="1" applyBorder="1" applyAlignment="1">
      <alignment vertical="top" wrapText="1"/>
    </xf>
    <xf numFmtId="0" fontId="10" fillId="5" borderId="25" xfId="0" applyNumberFormat="1" applyFont="1" applyFill="1" applyBorder="1" applyAlignment="1">
      <alignment vertical="top" wrapText="1"/>
    </xf>
    <xf numFmtId="0" fontId="10" fillId="2" borderId="11" xfId="0" applyNumberFormat="1" applyFont="1" applyFill="1" applyBorder="1" applyAlignment="1">
      <alignment vertical="top" wrapText="1"/>
    </xf>
    <xf numFmtId="49" fontId="15" fillId="2" borderId="12" xfId="0" applyNumberFormat="1" applyFont="1" applyFill="1" applyBorder="1" applyAlignment="1">
      <alignment vertical="top" wrapText="1"/>
    </xf>
    <xf numFmtId="14" fontId="12" fillId="2" borderId="21" xfId="0" applyNumberFormat="1" applyFont="1" applyFill="1" applyBorder="1" applyAlignment="1">
      <alignment vertical="top" wrapText="1"/>
    </xf>
    <xf numFmtId="0" fontId="4" fillId="2" borderId="12" xfId="0" applyNumberFormat="1" applyFont="1" applyFill="1" applyBorder="1" applyAlignment="1">
      <alignment vertical="top" wrapText="1"/>
    </xf>
    <xf numFmtId="0" fontId="14" fillId="5" borderId="21" xfId="0" applyNumberFormat="1" applyFont="1" applyFill="1" applyBorder="1" applyAlignment="1">
      <alignment vertical="top" wrapText="1"/>
    </xf>
    <xf numFmtId="0" fontId="14" fillId="5" borderId="25" xfId="0" applyNumberFormat="1" applyFont="1" applyFill="1" applyBorder="1" applyAlignment="1">
      <alignment vertical="top" wrapText="1"/>
    </xf>
    <xf numFmtId="49" fontId="0" fillId="2" borderId="12" xfId="0" applyNumberFormat="1" applyFont="1" applyFill="1" applyBorder="1" applyAlignment="1">
      <alignment vertical="top" wrapText="1"/>
    </xf>
    <xf numFmtId="0" fontId="12" fillId="2" borderId="12" xfId="0" applyNumberFormat="1" applyFont="1" applyFill="1" applyBorder="1" applyAlignment="1">
      <alignment horizontal="left"/>
    </xf>
    <xf numFmtId="0" fontId="12" fillId="4" borderId="12" xfId="0" applyNumberFormat="1" applyFont="1" applyFill="1" applyBorder="1" applyAlignment="1"/>
    <xf numFmtId="0" fontId="12" fillId="2" borderId="12" xfId="0" applyNumberFormat="1" applyFont="1" applyFill="1" applyBorder="1" applyAlignment="1"/>
    <xf numFmtId="49" fontId="0" fillId="5" borderId="21" xfId="0" applyNumberFormat="1" applyFont="1" applyFill="1" applyBorder="1" applyAlignment="1">
      <alignment horizontal="left" vertical="top" wrapText="1"/>
    </xf>
    <xf numFmtId="49" fontId="0" fillId="5" borderId="21" xfId="0" applyNumberFormat="1" applyFont="1" applyFill="1" applyBorder="1" applyAlignment="1">
      <alignment vertical="top" wrapText="1"/>
    </xf>
    <xf numFmtId="49" fontId="14" fillId="5" borderId="25" xfId="0" applyNumberFormat="1" applyFont="1" applyFill="1" applyBorder="1" applyAlignment="1">
      <alignment vertical="top" wrapText="1"/>
    </xf>
    <xf numFmtId="0" fontId="14" fillId="2" borderId="11" xfId="0" applyNumberFormat="1" applyFont="1" applyFill="1" applyBorder="1" applyAlignment="1">
      <alignment vertical="top" wrapText="1"/>
    </xf>
    <xf numFmtId="0" fontId="0" fillId="2" borderId="5" xfId="0" applyNumberFormat="1" applyFont="1" applyFill="1" applyBorder="1" applyAlignment="1">
      <alignment vertical="top" wrapText="1"/>
    </xf>
    <xf numFmtId="49" fontId="1" fillId="5" borderId="21" xfId="0" applyNumberFormat="1" applyFont="1" applyFill="1" applyBorder="1" applyAlignment="1">
      <alignment vertical="top" wrapText="1"/>
    </xf>
    <xf numFmtId="0" fontId="1" fillId="5" borderId="21" xfId="0" applyNumberFormat="1" applyFont="1" applyFill="1" applyBorder="1" applyAlignment="1">
      <alignment vertical="top" wrapText="1"/>
    </xf>
    <xf numFmtId="0" fontId="15" fillId="2" borderId="12" xfId="0" applyNumberFormat="1" applyFont="1" applyFill="1" applyBorder="1" applyAlignment="1">
      <alignment vertical="top" wrapText="1"/>
    </xf>
    <xf numFmtId="0" fontId="0" fillId="5" borderId="26" xfId="0" applyNumberFormat="1" applyFont="1" applyFill="1" applyBorder="1" applyAlignment="1">
      <alignment horizontal="left" vertical="top" wrapText="1"/>
    </xf>
    <xf numFmtId="49" fontId="10" fillId="5" borderId="27" xfId="0" applyNumberFormat="1" applyFont="1" applyFill="1" applyBorder="1" applyAlignment="1">
      <alignment vertical="top" wrapText="1"/>
    </xf>
    <xf numFmtId="49" fontId="14" fillId="5" borderId="27" xfId="0" applyNumberFormat="1" applyFont="1" applyFill="1" applyBorder="1" applyAlignment="1">
      <alignment vertical="top" wrapText="1"/>
    </xf>
    <xf numFmtId="0" fontId="14" fillId="5" borderId="27" xfId="0" applyNumberFormat="1" applyFont="1" applyFill="1" applyBorder="1" applyAlignment="1">
      <alignment vertical="top" wrapText="1"/>
    </xf>
    <xf numFmtId="0" fontId="10" fillId="5" borderId="28" xfId="0" applyNumberFormat="1" applyFont="1" applyFill="1" applyBorder="1" applyAlignment="1">
      <alignment vertical="top" wrapText="1"/>
    </xf>
    <xf numFmtId="0" fontId="0" fillId="2" borderId="29" xfId="0" applyFont="1" applyFill="1" applyBorder="1" applyAlignment="1">
      <alignment vertical="top" wrapText="1"/>
    </xf>
    <xf numFmtId="0" fontId="0" fillId="2" borderId="7" xfId="0" applyNumberFormat="1" applyFont="1" applyFill="1" applyBorder="1" applyAlignment="1">
      <alignment horizontal="left" vertical="top" wrapText="1"/>
    </xf>
    <xf numFmtId="0" fontId="0" fillId="2" borderId="30" xfId="0" applyNumberFormat="1" applyFont="1" applyFill="1" applyBorder="1" applyAlignment="1">
      <alignment vertical="top" wrapText="1"/>
    </xf>
    <xf numFmtId="0" fontId="15" fillId="2" borderId="31" xfId="0" applyNumberFormat="1" applyFont="1" applyFill="1" applyBorder="1" applyAlignment="1">
      <alignment vertical="top" wrapText="1"/>
    </xf>
    <xf numFmtId="0" fontId="0" fillId="2" borderId="31" xfId="0" applyNumberFormat="1" applyFont="1" applyFill="1" applyBorder="1" applyAlignment="1">
      <alignment vertical="top" wrapText="1"/>
    </xf>
    <xf numFmtId="0" fontId="0" fillId="2" borderId="7" xfId="0" applyNumberFormat="1" applyFont="1" applyFill="1" applyBorder="1" applyAlignment="1">
      <alignment vertical="top" wrapText="1"/>
    </xf>
    <xf numFmtId="0" fontId="10" fillId="2" borderId="12" xfId="0" applyNumberFormat="1" applyFont="1" applyFill="1" applyBorder="1" applyAlignment="1">
      <alignment vertical="top" wrapText="1"/>
    </xf>
    <xf numFmtId="0" fontId="19" fillId="2" borderId="32" xfId="0" applyNumberFormat="1" applyFont="1" applyFill="1" applyBorder="1" applyAlignment="1">
      <alignment horizontal="left" vertical="top" wrapText="1"/>
    </xf>
    <xf numFmtId="49" fontId="0" fillId="6" borderId="34" xfId="0" applyNumberFormat="1" applyFont="1" applyFill="1" applyBorder="1" applyAlignment="1">
      <alignment vertical="top" wrapText="1"/>
    </xf>
    <xf numFmtId="49" fontId="0" fillId="6" borderId="35" xfId="0" applyNumberFormat="1" applyFont="1" applyFill="1" applyBorder="1" applyAlignment="1">
      <alignment vertical="top" wrapText="1"/>
    </xf>
    <xf numFmtId="0" fontId="0" fillId="2" borderId="36" xfId="0" applyNumberFormat="1" applyFont="1" applyFill="1" applyBorder="1" applyAlignment="1">
      <alignment vertical="top" wrapText="1"/>
    </xf>
    <xf numFmtId="0" fontId="0" fillId="2" borderId="32" xfId="0" applyNumberFormat="1" applyFont="1" applyFill="1" applyBorder="1" applyAlignment="1">
      <alignment vertical="top" wrapText="1"/>
    </xf>
    <xf numFmtId="0" fontId="0" fillId="2" borderId="32" xfId="0" applyNumberFormat="1" applyFont="1" applyFill="1" applyBorder="1" applyAlignment="1">
      <alignment horizontal="left" vertical="top" wrapText="1"/>
    </xf>
    <xf numFmtId="49" fontId="0" fillId="7" borderId="38" xfId="0" applyNumberFormat="1" applyFont="1" applyFill="1" applyBorder="1" applyAlignment="1">
      <alignment vertical="top" wrapText="1"/>
    </xf>
    <xf numFmtId="49" fontId="0" fillId="7" borderId="39" xfId="0" applyNumberFormat="1" applyFont="1" applyFill="1" applyBorder="1" applyAlignment="1">
      <alignment vertical="top" wrapText="1"/>
    </xf>
    <xf numFmtId="0" fontId="0" fillId="2" borderId="32" xfId="0" applyFont="1" applyFill="1" applyBorder="1" applyAlignment="1">
      <alignment vertical="top" wrapText="1"/>
    </xf>
    <xf numFmtId="49" fontId="0" fillId="4" borderId="38" xfId="0" applyNumberFormat="1" applyFont="1" applyFill="1" applyBorder="1" applyAlignment="1">
      <alignment vertical="top" wrapText="1"/>
    </xf>
    <xf numFmtId="49" fontId="0" fillId="4" borderId="39" xfId="0" applyNumberFormat="1" applyFont="1" applyFill="1" applyBorder="1" applyAlignment="1">
      <alignment vertical="top" wrapText="1"/>
    </xf>
    <xf numFmtId="0" fontId="0" fillId="2" borderId="36" xfId="0" applyFont="1" applyFill="1" applyBorder="1" applyAlignment="1">
      <alignment vertical="top" wrapText="1"/>
    </xf>
    <xf numFmtId="49" fontId="0" fillId="8" borderId="41" xfId="0" applyNumberFormat="1" applyFont="1" applyFill="1" applyBorder="1" applyAlignment="1">
      <alignment vertical="top" wrapText="1"/>
    </xf>
    <xf numFmtId="49" fontId="0" fillId="8" borderId="42" xfId="0" applyNumberFormat="1" applyFont="1" applyFill="1" applyBorder="1" applyAlignment="1">
      <alignment vertical="top" wrapText="1"/>
    </xf>
    <xf numFmtId="0" fontId="0" fillId="2" borderId="44" xfId="0" applyFont="1" applyFill="1" applyBorder="1" applyAlignment="1">
      <alignment vertical="top" wrapText="1"/>
    </xf>
    <xf numFmtId="0" fontId="0" fillId="2" borderId="45" xfId="0" applyFont="1" applyFill="1" applyBorder="1" applyAlignment="1">
      <alignment vertical="top" wrapText="1"/>
    </xf>
    <xf numFmtId="0" fontId="0" fillId="2" borderId="46" xfId="0" applyFont="1" applyFill="1" applyBorder="1" applyAlignment="1">
      <alignment vertical="top" wrapText="1"/>
    </xf>
    <xf numFmtId="0" fontId="0" fillId="2" borderId="46" xfId="0" applyNumberFormat="1" applyFont="1" applyFill="1" applyBorder="1" applyAlignment="1">
      <alignment vertical="top" wrapText="1"/>
    </xf>
    <xf numFmtId="0" fontId="0" fillId="2" borderId="47" xfId="0" applyFont="1" applyFill="1" applyBorder="1" applyAlignment="1">
      <alignment vertical="top" wrapText="1"/>
    </xf>
    <xf numFmtId="0" fontId="0" fillId="0" borderId="0" xfId="0" applyNumberFormat="1" applyFont="1" applyAlignment="1"/>
    <xf numFmtId="0" fontId="0" fillId="9" borderId="48" xfId="0" applyNumberFormat="1" applyFont="1" applyFill="1" applyBorder="1" applyAlignment="1">
      <alignment wrapText="1"/>
    </xf>
    <xf numFmtId="49" fontId="23" fillId="9" borderId="49" xfId="0" applyNumberFormat="1" applyFont="1" applyFill="1" applyBorder="1" applyAlignment="1">
      <alignment wrapText="1"/>
    </xf>
    <xf numFmtId="0" fontId="0" fillId="0" borderId="50" xfId="0" applyFont="1" applyBorder="1" applyAlignment="1"/>
    <xf numFmtId="0" fontId="0" fillId="0" borderId="51" xfId="0" applyFont="1" applyBorder="1" applyAlignment="1"/>
    <xf numFmtId="0" fontId="0" fillId="2" borderId="52" xfId="0" applyNumberFormat="1" applyFont="1" applyFill="1" applyBorder="1" applyAlignment="1">
      <alignment wrapText="1"/>
    </xf>
    <xf numFmtId="0" fontId="0" fillId="2" borderId="53" xfId="0" applyNumberFormat="1" applyFont="1" applyFill="1" applyBorder="1" applyAlignment="1">
      <alignment wrapText="1"/>
    </xf>
    <xf numFmtId="0" fontId="0" fillId="2" borderId="50" xfId="0" applyNumberFormat="1" applyFont="1" applyFill="1" applyBorder="1" applyAlignment="1">
      <alignment wrapText="1"/>
    </xf>
    <xf numFmtId="0" fontId="0" fillId="2" borderId="54" xfId="0" applyNumberFormat="1" applyFont="1" applyFill="1" applyBorder="1" applyAlignment="1">
      <alignment wrapText="1"/>
    </xf>
    <xf numFmtId="49" fontId="0" fillId="2" borderId="54" xfId="0" applyNumberFormat="1" applyFont="1" applyFill="1" applyBorder="1" applyAlignment="1">
      <alignment wrapText="1"/>
    </xf>
    <xf numFmtId="0" fontId="0" fillId="2" borderId="55" xfId="0" applyNumberFormat="1" applyFont="1" applyFill="1" applyBorder="1" applyAlignment="1">
      <alignment wrapText="1"/>
    </xf>
    <xf numFmtId="0" fontId="0" fillId="2" borderId="56" xfId="0" applyNumberFormat="1" applyFont="1" applyFill="1" applyBorder="1" applyAlignment="1">
      <alignment wrapText="1"/>
    </xf>
    <xf numFmtId="0" fontId="0" fillId="0" borderId="57" xfId="0" applyFont="1" applyBorder="1" applyAlignment="1"/>
    <xf numFmtId="0" fontId="0" fillId="0" borderId="0" xfId="0" applyNumberFormat="1" applyFont="1" applyAlignment="1"/>
    <xf numFmtId="0" fontId="0" fillId="9" borderId="48" xfId="0" applyNumberFormat="1" applyFont="1" applyFill="1" applyBorder="1" applyAlignment="1">
      <alignment vertical="center" wrapText="1"/>
    </xf>
    <xf numFmtId="0" fontId="0" fillId="2" borderId="52" xfId="0" applyNumberFormat="1" applyFont="1" applyFill="1" applyBorder="1" applyAlignment="1">
      <alignment vertical="center" wrapText="1"/>
    </xf>
    <xf numFmtId="0" fontId="0" fillId="2" borderId="50" xfId="0" applyNumberFormat="1" applyFont="1" applyFill="1" applyBorder="1" applyAlignment="1">
      <alignment vertical="center" wrapText="1"/>
    </xf>
    <xf numFmtId="49" fontId="24" fillId="2" borderId="54" xfId="0" applyNumberFormat="1" applyFont="1" applyFill="1" applyBorder="1" applyAlignment="1">
      <alignment wrapText="1"/>
    </xf>
    <xf numFmtId="49" fontId="0" fillId="2" borderId="58" xfId="0" applyNumberFormat="1" applyFont="1" applyFill="1" applyBorder="1" applyAlignment="1">
      <alignment wrapText="1"/>
    </xf>
    <xf numFmtId="0" fontId="0" fillId="2" borderId="59" xfId="0" applyNumberFormat="1" applyFont="1" applyFill="1" applyBorder="1" applyAlignment="1">
      <alignment vertical="center" wrapText="1"/>
    </xf>
    <xf numFmtId="49" fontId="0" fillId="10" borderId="32" xfId="0" applyNumberFormat="1" applyFont="1" applyFill="1" applyBorder="1" applyAlignment="1">
      <alignment wrapText="1"/>
    </xf>
    <xf numFmtId="49" fontId="0" fillId="2" borderId="50" xfId="0" applyNumberFormat="1" applyFont="1" applyFill="1" applyBorder="1" applyAlignment="1">
      <alignment horizontal="left" vertical="center" wrapText="1"/>
    </xf>
    <xf numFmtId="49" fontId="26" fillId="2" borderId="54" xfId="0" applyNumberFormat="1" applyFont="1" applyFill="1" applyBorder="1" applyAlignment="1">
      <alignment wrapText="1"/>
    </xf>
    <xf numFmtId="0" fontId="0" fillId="2" borderId="60" xfId="0" applyNumberFormat="1" applyFont="1" applyFill="1" applyBorder="1" applyAlignment="1">
      <alignment vertical="center" wrapText="1"/>
    </xf>
    <xf numFmtId="0" fontId="0" fillId="2" borderId="58" xfId="0" applyNumberFormat="1" applyFont="1" applyFill="1" applyBorder="1" applyAlignment="1">
      <alignment wrapText="1"/>
    </xf>
    <xf numFmtId="0" fontId="0" fillId="9" borderId="36" xfId="0" applyNumberFormat="1" applyFont="1" applyFill="1" applyBorder="1" applyAlignment="1">
      <alignment vertical="center" wrapText="1"/>
    </xf>
    <xf numFmtId="49" fontId="0" fillId="9" borderId="32" xfId="0" applyNumberFormat="1" applyFont="1" applyFill="1" applyBorder="1" applyAlignment="1">
      <alignment wrapText="1"/>
    </xf>
    <xf numFmtId="0" fontId="0" fillId="9" borderId="32" xfId="0" applyNumberFormat="1" applyFont="1" applyFill="1" applyBorder="1" applyAlignment="1">
      <alignment wrapText="1"/>
    </xf>
    <xf numFmtId="49" fontId="0" fillId="2" borderId="53" xfId="0" applyNumberFormat="1" applyFont="1" applyFill="1" applyBorder="1" applyAlignment="1">
      <alignment wrapText="1"/>
    </xf>
    <xf numFmtId="0" fontId="0" fillId="2" borderId="55" xfId="0" applyNumberFormat="1" applyFont="1" applyFill="1" applyBorder="1" applyAlignment="1">
      <alignment vertical="center" wrapText="1"/>
    </xf>
    <xf numFmtId="0" fontId="0" fillId="2" borderId="57" xfId="0" applyFont="1" applyFill="1" applyBorder="1" applyAlignment="1">
      <alignment vertical="center"/>
    </xf>
    <xf numFmtId="0" fontId="0" fillId="2" borderId="51" xfId="0" applyFont="1" applyFill="1" applyBorder="1" applyAlignment="1">
      <alignment vertical="center"/>
    </xf>
    <xf numFmtId="0" fontId="0" fillId="0" borderId="0" xfId="0" applyNumberFormat="1" applyFont="1" applyAlignment="1"/>
    <xf numFmtId="0" fontId="0" fillId="0" borderId="0" xfId="0" applyNumberFormat="1" applyFont="1" applyAlignment="1"/>
    <xf numFmtId="0" fontId="0" fillId="9" borderId="1" xfId="0" applyNumberFormat="1" applyFont="1" applyFill="1" applyBorder="1" applyAlignment="1"/>
    <xf numFmtId="0" fontId="0" fillId="0" borderId="61" xfId="0" applyFont="1" applyBorder="1" applyAlignment="1"/>
    <xf numFmtId="0" fontId="0" fillId="2" borderId="51" xfId="0" applyNumberFormat="1" applyFont="1" applyFill="1" applyBorder="1" applyAlignment="1"/>
    <xf numFmtId="49" fontId="0" fillId="2" borderId="51" xfId="0" applyNumberFormat="1" applyFont="1" applyFill="1" applyBorder="1" applyAlignment="1"/>
    <xf numFmtId="49" fontId="0" fillId="2" borderId="50" xfId="0" applyNumberFormat="1" applyFont="1" applyFill="1" applyBorder="1" applyAlignment="1">
      <alignment wrapText="1"/>
    </xf>
    <xf numFmtId="0" fontId="0" fillId="2" borderId="60" xfId="0" applyNumberFormat="1" applyFont="1" applyFill="1" applyBorder="1" applyAlignment="1">
      <alignment wrapText="1"/>
    </xf>
    <xf numFmtId="0" fontId="0" fillId="9" borderId="36" xfId="0" applyNumberFormat="1" applyFont="1" applyFill="1" applyBorder="1" applyAlignment="1">
      <alignment wrapText="1"/>
    </xf>
    <xf numFmtId="49" fontId="21" fillId="2" borderId="33" xfId="0" applyNumberFormat="1" applyFont="1" applyFill="1" applyBorder="1" applyAlignment="1">
      <alignment horizontal="center" vertical="center" wrapText="1"/>
    </xf>
    <xf numFmtId="0" fontId="21" fillId="2" borderId="37" xfId="0" applyNumberFormat="1" applyFont="1" applyFill="1" applyBorder="1" applyAlignment="1">
      <alignment horizontal="center" vertical="center" wrapText="1"/>
    </xf>
    <xf numFmtId="0" fontId="21" fillId="2" borderId="40" xfId="0" applyNumberFormat="1" applyFont="1" applyFill="1" applyBorder="1" applyAlignment="1">
      <alignment horizontal="center" vertical="center" wrapText="1"/>
    </xf>
    <xf numFmtId="49" fontId="0" fillId="2" borderId="43" xfId="0" applyNumberFormat="1" applyFont="1" applyFill="1" applyBorder="1" applyAlignment="1">
      <alignment horizontal="left" vertical="top" wrapText="1"/>
    </xf>
    <xf numFmtId="0" fontId="0" fillId="2" borderId="43" xfId="0" applyNumberFormat="1" applyFont="1" applyFill="1" applyBorder="1" applyAlignment="1">
      <alignment horizontal="left" vertical="top" wrapText="1"/>
    </xf>
    <xf numFmtId="49" fontId="20" fillId="2" borderId="33" xfId="0" applyNumberFormat="1" applyFont="1" applyFill="1" applyBorder="1" applyAlignment="1">
      <alignment horizontal="center" vertical="center" wrapText="1"/>
    </xf>
    <xf numFmtId="0" fontId="0" fillId="2" borderId="37" xfId="0" applyNumberFormat="1" applyFont="1" applyFill="1" applyBorder="1" applyAlignment="1">
      <alignment horizontal="center" vertical="center" wrapText="1"/>
    </xf>
    <xf numFmtId="0" fontId="0" fillId="2" borderId="40" xfId="0" applyNumberFormat="1" applyFont="1" applyFill="1" applyBorder="1" applyAlignment="1">
      <alignment horizontal="center" vertical="center" wrapText="1"/>
    </xf>
    <xf numFmtId="49" fontId="20" fillId="2" borderId="43" xfId="0" applyNumberFormat="1" applyFont="1" applyFill="1" applyBorder="1" applyAlignment="1">
      <alignment horizontal="center" vertical="center" wrapText="1"/>
    </xf>
    <xf numFmtId="0" fontId="20" fillId="2" borderId="43" xfId="0" applyNumberFormat="1" applyFont="1" applyFill="1" applyBorder="1" applyAlignment="1">
      <alignment horizontal="center" vertical="center" wrapText="1"/>
    </xf>
    <xf numFmtId="49" fontId="2" fillId="3" borderId="6" xfId="0" applyNumberFormat="1" applyFont="1" applyFill="1" applyBorder="1" applyAlignment="1">
      <alignment horizontal="center" vertical="center" wrapText="1"/>
    </xf>
    <xf numFmtId="0" fontId="2" fillId="3" borderId="7" xfId="0" applyNumberFormat="1" applyFont="1" applyFill="1" applyBorder="1" applyAlignment="1">
      <alignment horizontal="center" vertical="center" wrapText="1"/>
    </xf>
    <xf numFmtId="49" fontId="22" fillId="2" borderId="43" xfId="0" applyNumberFormat="1" applyFont="1" applyFill="1" applyBorder="1" applyAlignment="1">
      <alignment horizontal="left" vertical="top" wrapText="1"/>
    </xf>
    <xf numFmtId="0" fontId="22" fillId="2" borderId="43" xfId="0" applyNumberFormat="1" applyFont="1" applyFill="1" applyBorder="1" applyAlignment="1">
      <alignment horizontal="left" vertical="top" wrapText="1"/>
    </xf>
    <xf numFmtId="49" fontId="0" fillId="2" borderId="44" xfId="0" applyNumberFormat="1" applyFont="1" applyFill="1" applyBorder="1" applyAlignment="1">
      <alignment horizontal="center" vertical="top" wrapText="1"/>
    </xf>
    <xf numFmtId="0" fontId="0" fillId="2" borderId="44" xfId="0" applyNumberFormat="1" applyFont="1" applyFill="1" applyBorder="1" applyAlignment="1">
      <alignment horizontal="center" vertical="top" wrapText="1"/>
    </xf>
    <xf numFmtId="49" fontId="5" fillId="4" borderId="14" xfId="0" applyNumberFormat="1" applyFont="1" applyFill="1" applyBorder="1" applyAlignment="1">
      <alignment horizontal="center" vertical="top" wrapText="1"/>
    </xf>
    <xf numFmtId="0" fontId="5" fillId="4" borderId="15" xfId="0" applyNumberFormat="1" applyFont="1" applyFill="1" applyBorder="1" applyAlignment="1">
      <alignment horizontal="center" vertical="top" wrapText="1"/>
    </xf>
  </cellXfs>
  <cellStyles count="1">
    <cellStyle name="Normal" xfId="0" builtinId="0"/>
  </cellStyles>
  <dxfs count="21">
    <dxf>
      <fill>
        <patternFill patternType="solid">
          <fgColor indexed="14"/>
          <bgColor indexed="21"/>
        </patternFill>
      </fill>
    </dxf>
    <dxf>
      <fill>
        <patternFill patternType="solid">
          <fgColor indexed="14"/>
          <bgColor indexed="17"/>
        </patternFill>
      </fill>
    </dxf>
    <dxf>
      <fill>
        <patternFill patternType="solid">
          <fgColor indexed="14"/>
          <bgColor indexed="13"/>
        </patternFill>
      </fill>
    </dxf>
    <dxf>
      <fill>
        <patternFill patternType="solid">
          <fgColor indexed="14"/>
          <bgColor indexed="16"/>
        </patternFill>
      </fill>
    </dxf>
    <dxf>
      <fill>
        <patternFill patternType="solid">
          <fgColor indexed="14"/>
          <bgColor indexed="9"/>
        </patternFill>
      </fill>
    </dxf>
    <dxf>
      <font>
        <i/>
        <color rgb="FF000000"/>
      </font>
      <fill>
        <patternFill patternType="solid">
          <fgColor indexed="14"/>
          <bgColor indexed="20"/>
        </patternFill>
      </fill>
    </dxf>
    <dxf>
      <fill>
        <patternFill patternType="solid">
          <fgColor indexed="14"/>
          <bgColor indexed="17"/>
        </patternFill>
      </fill>
    </dxf>
    <dxf>
      <fill>
        <patternFill patternType="solid">
          <fgColor indexed="14"/>
          <bgColor indexed="13"/>
        </patternFill>
      </fill>
    </dxf>
    <dxf>
      <font>
        <color rgb="FFD8D8D8"/>
      </font>
    </dxf>
    <dxf>
      <fill>
        <patternFill patternType="solid">
          <fgColor indexed="14"/>
          <bgColor indexed="13"/>
        </patternFill>
      </fill>
    </dxf>
    <dxf>
      <font>
        <color rgb="FFD8D8D8"/>
      </font>
    </dxf>
    <dxf>
      <fill>
        <patternFill patternType="solid">
          <fgColor indexed="14"/>
          <bgColor indexed="13"/>
        </patternFill>
      </fill>
    </dxf>
    <dxf>
      <font>
        <color rgb="FFD8D8D8"/>
      </font>
    </dxf>
    <dxf>
      <fill>
        <patternFill patternType="solid">
          <fgColor indexed="14"/>
          <bgColor indexed="17"/>
        </patternFill>
      </fill>
    </dxf>
    <dxf>
      <font>
        <color rgb="FFD8D8D8"/>
      </font>
    </dxf>
    <dxf>
      <fill>
        <patternFill patternType="solid">
          <fgColor indexed="14"/>
          <bgColor indexed="16"/>
        </patternFill>
      </fill>
    </dxf>
    <dxf>
      <fill>
        <patternFill patternType="solid">
          <fgColor indexed="14"/>
          <bgColor indexed="17"/>
        </patternFill>
      </fill>
    </dxf>
    <dxf>
      <font>
        <color rgb="FF000000"/>
      </font>
      <fill>
        <patternFill patternType="solid">
          <fgColor indexed="14"/>
          <bgColor indexed="17"/>
        </patternFill>
      </fill>
    </dxf>
    <dxf>
      <font>
        <color rgb="FF000000"/>
      </font>
      <fill>
        <patternFill patternType="solid">
          <fgColor indexed="14"/>
          <bgColor indexed="16"/>
        </patternFill>
      </fill>
    </dxf>
    <dxf>
      <font>
        <color rgb="FF000000"/>
      </font>
      <fill>
        <patternFill patternType="solid">
          <fgColor indexed="14"/>
          <bgColor indexed="13"/>
        </patternFill>
      </fill>
    </dxf>
    <dxf>
      <fill>
        <patternFill patternType="solid">
          <fgColor indexed="14"/>
          <bgColor indexed="15"/>
        </patternFill>
      </fill>
    </dxf>
  </dxfs>
  <tableStyles count="0" defaultPivotStyle="PivotStyleMedium4"/>
  <colors>
    <indexedColors>
      <rgbColor rgb="FF000000"/>
      <rgbColor rgb="FFFFFFFF"/>
      <rgbColor rgb="FFFF0000"/>
      <rgbColor rgb="FF00FF00"/>
      <rgbColor rgb="FF0000FF"/>
      <rgbColor rgb="FFFFFF00"/>
      <rgbColor rgb="FFFF00FF"/>
      <rgbColor rgb="FF00FFFF"/>
      <rgbColor rgb="FF000000"/>
      <rgbColor rgb="FFFFFFFF"/>
      <rgbColor rgb="FFAAAAAA"/>
      <rgbColor rgb="FFA5A5A5"/>
      <rgbColor rgb="FFBFBFBF"/>
      <rgbColor rgb="FFFFFF00"/>
      <rgbColor rgb="00000000"/>
      <rgbColor rgb="FFCC00CC"/>
      <rgbColor rgb="FF00B050"/>
      <rgbColor rgb="FFFF0000"/>
      <rgbColor rgb="FFD8D8D8"/>
      <rgbColor rgb="FF0000FF"/>
      <rgbColor rgb="FFF79646"/>
      <rgbColor rgb="FF7030A0"/>
      <rgbColor rgb="FF00B0F0"/>
      <rgbColor rgb="FFEEECE1"/>
      <rgbColor rgb="FF3333FF"/>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789251</xdr:colOff>
      <xdr:row>15</xdr:row>
      <xdr:rowOff>1906825</xdr:rowOff>
    </xdr:from>
    <xdr:to>
      <xdr:col>4</xdr:col>
      <xdr:colOff>3043501</xdr:colOff>
      <xdr:row>15</xdr:row>
      <xdr:rowOff>2536056</xdr:rowOff>
    </xdr:to>
    <xdr:sp macro="" textlink="">
      <xdr:nvSpPr>
        <xdr:cNvPr id="2" name="Shape 2"/>
        <xdr:cNvSpPr/>
      </xdr:nvSpPr>
      <xdr:spPr>
        <a:xfrm>
          <a:off x="10847651" y="19785250"/>
          <a:ext cx="2254251" cy="629232"/>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Calibri"/>
              <a:ea typeface="Calibri"/>
              <a:cs typeface="Calibri"/>
              <a:sym typeface="Calibri"/>
            </a:defRPr>
          </a:pPr>
          <a:r>
            <a:rPr sz="1100" b="0" i="0" u="none" strike="noStrike" cap="none" spc="0" baseline="0">
              <a:ln>
                <a:noFill/>
              </a:ln>
              <a:solidFill>
                <a:srgbClr val="000000"/>
              </a:solidFill>
              <a:uFillTx/>
              <a:latin typeface="Calibri"/>
              <a:ea typeface="Calibri"/>
              <a:cs typeface="Calibri"/>
              <a:sym typeface="Calibri"/>
            </a:rPr>
            <a:t>Staff email addresses </a:t>
          </a:r>
        </a:p>
      </xdr:txBody>
    </xdr:sp>
    <xdr:clientData/>
  </xdr:twoCellAnchor>
  <xdr:twoCellAnchor>
    <xdr:from>
      <xdr:col>4</xdr:col>
      <xdr:colOff>797718</xdr:colOff>
      <xdr:row>16</xdr:row>
      <xdr:rowOff>2335212</xdr:rowOff>
    </xdr:from>
    <xdr:to>
      <xdr:col>4</xdr:col>
      <xdr:colOff>3014926</xdr:colOff>
      <xdr:row>16</xdr:row>
      <xdr:rowOff>3013603</xdr:rowOff>
    </xdr:to>
    <xdr:sp macro="" textlink="">
      <xdr:nvSpPr>
        <xdr:cNvPr id="3" name="Shape 3"/>
        <xdr:cNvSpPr/>
      </xdr:nvSpPr>
      <xdr:spPr>
        <a:xfrm>
          <a:off x="10856117" y="22813962"/>
          <a:ext cx="2217210" cy="678392"/>
        </a:xfrm>
        <a:prstGeom prst="rect">
          <a:avLst/>
        </a:prstGeom>
        <a:solidFill>
          <a:srgbClr val="FFFFFF"/>
        </a:solidFill>
        <a:ln w="9525" cap="flat">
          <a:solidFill>
            <a:srgbClr val="BABABA"/>
          </a:solidFill>
          <a:prstDash val="solid"/>
          <a:round/>
        </a:ln>
        <a:effectLst/>
      </xdr:spPr>
      <xdr:txBody>
        <a:bodyPr/>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57150</xdr:rowOff>
    </xdr:from>
    <xdr:to>
      <xdr:col>1</xdr:col>
      <xdr:colOff>7934324</xdr:colOff>
      <xdr:row>36</xdr:row>
      <xdr:rowOff>98325</xdr:rowOff>
    </xdr:to>
    <xdr:pic>
      <xdr:nvPicPr>
        <xdr:cNvPr id="5" name="image1.png"/>
        <xdr:cNvPicPr>
          <a:picLocks noChangeAspect="1"/>
        </xdr:cNvPicPr>
      </xdr:nvPicPr>
      <xdr:blipFill>
        <a:blip xmlns:r="http://schemas.openxmlformats.org/officeDocument/2006/relationships" r:embed="rId1">
          <a:extLst/>
        </a:blip>
        <a:stretch>
          <a:fillRect/>
        </a:stretch>
      </xdr:blipFill>
      <xdr:spPr>
        <a:xfrm>
          <a:off x="355600" y="1447800"/>
          <a:ext cx="7934325" cy="5565676"/>
        </a:xfrm>
        <a:prstGeom prst="rect">
          <a:avLst/>
        </a:prstGeom>
        <a:ln w="12700" cap="flat">
          <a:noFill/>
          <a:miter lim="400000"/>
        </a:ln>
        <a:effectLst/>
      </xdr:spPr>
    </xdr:pic>
    <xdr:clientData/>
  </xdr:twoCellAnchor>
  <xdr:twoCellAnchor>
    <xdr:from>
      <xdr:col>0</xdr:col>
      <xdr:colOff>304800</xdr:colOff>
      <xdr:row>45</xdr:row>
      <xdr:rowOff>0</xdr:rowOff>
    </xdr:from>
    <xdr:to>
      <xdr:col>2</xdr:col>
      <xdr:colOff>9525</xdr:colOff>
      <xdr:row>154</xdr:row>
      <xdr:rowOff>94440</xdr:rowOff>
    </xdr:to>
    <xdr:pic>
      <xdr:nvPicPr>
        <xdr:cNvPr id="6" name="image2.png"/>
        <xdr:cNvPicPr>
          <a:picLocks noChangeAspect="1"/>
        </xdr:cNvPicPr>
      </xdr:nvPicPr>
      <xdr:blipFill>
        <a:blip xmlns:r="http://schemas.openxmlformats.org/officeDocument/2006/relationships" r:embed="rId2">
          <a:extLst/>
        </a:blip>
        <a:stretch>
          <a:fillRect/>
        </a:stretch>
      </xdr:blipFill>
      <xdr:spPr>
        <a:xfrm>
          <a:off x="304800" y="8629650"/>
          <a:ext cx="10029825" cy="20877991"/>
        </a:xfrm>
        <a:prstGeom prst="rect">
          <a:avLst/>
        </a:prstGeom>
        <a:ln w="12700" cap="flat">
          <a:noFill/>
          <a:miter lim="400000"/>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45</xdr:row>
      <xdr:rowOff>57150</xdr:rowOff>
    </xdr:from>
    <xdr:to>
      <xdr:col>1</xdr:col>
      <xdr:colOff>7934324</xdr:colOff>
      <xdr:row>74</xdr:row>
      <xdr:rowOff>98325</xdr:rowOff>
    </xdr:to>
    <xdr:pic>
      <xdr:nvPicPr>
        <xdr:cNvPr id="8" name="image1.png"/>
        <xdr:cNvPicPr>
          <a:picLocks noChangeAspect="1"/>
        </xdr:cNvPicPr>
      </xdr:nvPicPr>
      <xdr:blipFill>
        <a:blip xmlns:r="http://schemas.openxmlformats.org/officeDocument/2006/relationships" r:embed="rId1">
          <a:extLst/>
        </a:blip>
        <a:stretch>
          <a:fillRect/>
        </a:stretch>
      </xdr:blipFill>
      <xdr:spPr>
        <a:xfrm>
          <a:off x="355600" y="13992225"/>
          <a:ext cx="7934325" cy="5565676"/>
        </a:xfrm>
        <a:prstGeom prst="rect">
          <a:avLst/>
        </a:prstGeom>
        <a:ln w="12700" cap="flat">
          <a:noFill/>
          <a:miter lim="400000"/>
        </a:ln>
        <a:effectLst/>
      </xdr:spPr>
    </xdr:pic>
    <xdr:clientData/>
  </xdr:twoCellAnchor>
  <xdr:twoCellAnchor>
    <xdr:from>
      <xdr:col>0</xdr:col>
      <xdr:colOff>304800</xdr:colOff>
      <xdr:row>92</xdr:row>
      <xdr:rowOff>19050</xdr:rowOff>
    </xdr:from>
    <xdr:to>
      <xdr:col>2</xdr:col>
      <xdr:colOff>9525</xdr:colOff>
      <xdr:row>201</xdr:row>
      <xdr:rowOff>113490</xdr:rowOff>
    </xdr:to>
    <xdr:pic>
      <xdr:nvPicPr>
        <xdr:cNvPr id="9" name="image2.png"/>
        <xdr:cNvPicPr>
          <a:picLocks noChangeAspect="1"/>
        </xdr:cNvPicPr>
      </xdr:nvPicPr>
      <xdr:blipFill>
        <a:blip xmlns:r="http://schemas.openxmlformats.org/officeDocument/2006/relationships" r:embed="rId2">
          <a:extLst/>
        </a:blip>
        <a:stretch>
          <a:fillRect/>
        </a:stretch>
      </xdr:blipFill>
      <xdr:spPr>
        <a:xfrm>
          <a:off x="304800" y="24812625"/>
          <a:ext cx="10029825" cy="20877991"/>
        </a:xfrm>
        <a:prstGeom prst="rect">
          <a:avLst/>
        </a:prstGeom>
        <a:ln w="12700" cap="flat">
          <a:noFill/>
          <a:miter lim="400000"/>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33</xdr:row>
      <xdr:rowOff>57150</xdr:rowOff>
    </xdr:from>
    <xdr:to>
      <xdr:col>1</xdr:col>
      <xdr:colOff>7934324</xdr:colOff>
      <xdr:row>62</xdr:row>
      <xdr:rowOff>98325</xdr:rowOff>
    </xdr:to>
    <xdr:pic>
      <xdr:nvPicPr>
        <xdr:cNvPr id="11" name="image1.png"/>
        <xdr:cNvPicPr>
          <a:picLocks noChangeAspect="1"/>
        </xdr:cNvPicPr>
      </xdr:nvPicPr>
      <xdr:blipFill>
        <a:blip xmlns:r="http://schemas.openxmlformats.org/officeDocument/2006/relationships" r:embed="rId1">
          <a:extLst/>
        </a:blip>
        <a:stretch>
          <a:fillRect/>
        </a:stretch>
      </xdr:blipFill>
      <xdr:spPr>
        <a:xfrm>
          <a:off x="355600" y="11258550"/>
          <a:ext cx="7934325" cy="5565676"/>
        </a:xfrm>
        <a:prstGeom prst="rect">
          <a:avLst/>
        </a:prstGeom>
        <a:ln w="12700" cap="flat">
          <a:noFill/>
          <a:miter lim="400000"/>
        </a:ln>
        <a:effectLst/>
      </xdr:spPr>
    </xdr:pic>
    <xdr:clientData/>
  </xdr:twoCellAnchor>
  <xdr:twoCellAnchor>
    <xdr:from>
      <xdr:col>0</xdr:col>
      <xdr:colOff>304800</xdr:colOff>
      <xdr:row>80</xdr:row>
      <xdr:rowOff>19050</xdr:rowOff>
    </xdr:from>
    <xdr:to>
      <xdr:col>2</xdr:col>
      <xdr:colOff>9525</xdr:colOff>
      <xdr:row>189</xdr:row>
      <xdr:rowOff>113490</xdr:rowOff>
    </xdr:to>
    <xdr:pic>
      <xdr:nvPicPr>
        <xdr:cNvPr id="12" name="image2.png"/>
        <xdr:cNvPicPr>
          <a:picLocks noChangeAspect="1"/>
        </xdr:cNvPicPr>
      </xdr:nvPicPr>
      <xdr:blipFill>
        <a:blip xmlns:r="http://schemas.openxmlformats.org/officeDocument/2006/relationships" r:embed="rId2">
          <a:extLst/>
        </a:blip>
        <a:stretch>
          <a:fillRect/>
        </a:stretch>
      </xdr:blipFill>
      <xdr:spPr>
        <a:xfrm>
          <a:off x="304800" y="22078950"/>
          <a:ext cx="10029825" cy="20877991"/>
        </a:xfrm>
        <a:prstGeom prst="rect">
          <a:avLst/>
        </a:prstGeom>
        <a:ln w="12700" cap="flat">
          <a:noFill/>
          <a:miter lim="400000"/>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6</xdr:row>
      <xdr:rowOff>57150</xdr:rowOff>
    </xdr:from>
    <xdr:to>
      <xdr:col>1</xdr:col>
      <xdr:colOff>7934324</xdr:colOff>
      <xdr:row>35</xdr:row>
      <xdr:rowOff>98325</xdr:rowOff>
    </xdr:to>
    <xdr:pic>
      <xdr:nvPicPr>
        <xdr:cNvPr id="14" name="image1.png"/>
        <xdr:cNvPicPr>
          <a:picLocks noChangeAspect="1"/>
        </xdr:cNvPicPr>
      </xdr:nvPicPr>
      <xdr:blipFill>
        <a:blip xmlns:r="http://schemas.openxmlformats.org/officeDocument/2006/relationships" r:embed="rId1">
          <a:extLst/>
        </a:blip>
        <a:stretch>
          <a:fillRect/>
        </a:stretch>
      </xdr:blipFill>
      <xdr:spPr>
        <a:xfrm>
          <a:off x="342900" y="1257300"/>
          <a:ext cx="7934325" cy="5565676"/>
        </a:xfrm>
        <a:prstGeom prst="rect">
          <a:avLst/>
        </a:prstGeom>
        <a:ln w="12700" cap="flat">
          <a:noFill/>
          <a:miter lim="400000"/>
        </a:ln>
        <a:effectLst/>
      </xdr:spPr>
    </xdr:pic>
    <xdr:clientData/>
  </xdr:twoCellAnchor>
  <xdr:twoCellAnchor>
    <xdr:from>
      <xdr:col>0</xdr:col>
      <xdr:colOff>276226</xdr:colOff>
      <xdr:row>57</xdr:row>
      <xdr:rowOff>28575</xdr:rowOff>
    </xdr:from>
    <xdr:to>
      <xdr:col>2</xdr:col>
      <xdr:colOff>107</xdr:colOff>
      <xdr:row>158</xdr:row>
      <xdr:rowOff>15155</xdr:rowOff>
    </xdr:to>
    <xdr:pic>
      <xdr:nvPicPr>
        <xdr:cNvPr id="15" name="image2.png"/>
        <xdr:cNvPicPr>
          <a:picLocks noChangeAspect="1"/>
        </xdr:cNvPicPr>
      </xdr:nvPicPr>
      <xdr:blipFill>
        <a:blip xmlns:r="http://schemas.openxmlformats.org/officeDocument/2006/relationships" r:embed="rId2">
          <a:extLst/>
        </a:blip>
        <a:stretch>
          <a:fillRect/>
        </a:stretch>
      </xdr:blipFill>
      <xdr:spPr>
        <a:xfrm>
          <a:off x="276225" y="11610975"/>
          <a:ext cx="9147283" cy="19227081"/>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 TargetMode="External"/><Relationship Id="rId4" Type="http://schemas.openxmlformats.org/officeDocument/2006/relationships/drawing" Target="../drawings/drawing1.xml"/><Relationship Id="rId1" Type="http://schemas.openxmlformats.org/officeDocument/2006/relationships/hyperlink" Target="https://yourcreative.com.au" TargetMode="External"/><Relationship Id="rId2" Type="http://schemas.openxmlformats.org/officeDocument/2006/relationships/hyperlink" Target="https://ec2-52-26-153-223.us-west-2.compute.amazonaws.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hpe.sharepoint.com/teams/cyber-issue-mgmt/compliance/Lists/Supplier%20Compliance%20Evaluation/My%20View.aspx"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hpe.sharepoint.com/teams/cyber-issue-mgmt/compliance/Lists/Supplier%20Compliance%20Evaluation/My%20View.aspx" TargetMode="External"/><Relationship Id="rId4" Type="http://schemas.openxmlformats.org/officeDocument/2006/relationships/drawing" Target="../drawings/drawing3.xml"/><Relationship Id="rId1" Type="http://schemas.openxmlformats.org/officeDocument/2006/relationships/hyperlink" Target="https://hpe.sharepoint.com/teams/cyber-issue-mgmt/compliance/_layouts/15/start.aspx" TargetMode="External"/><Relationship Id="rId2" Type="http://schemas.openxmlformats.org/officeDocument/2006/relationships/hyperlink" Target="https://hpe.sharepoint.com/teams/cyber-rc/SitePages/issues.asp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hpe.sharepoint.com/teams/cyber-issue-mgmt/compliance/Lists/Supplier%20Compliance%20Evaluation/My%20View.aspx" TargetMode="External"/><Relationship Id="rId4" Type="http://schemas.openxmlformats.org/officeDocument/2006/relationships/drawing" Target="../drawings/drawing4.xml"/><Relationship Id="rId1" Type="http://schemas.openxmlformats.org/officeDocument/2006/relationships/hyperlink" Target="https://hpe.sharepoint.com/teams/cyber-issue-mgmt/compliance/_layouts/15/start.aspx" TargetMode="External"/><Relationship Id="rId2" Type="http://schemas.openxmlformats.org/officeDocument/2006/relationships/hyperlink" Target="https://hpe.sharepoint.com/teams/cyber-rc/SitePages/issues.aspx"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hpe.sharepoint.com/teams/cyber-issue-mgmt/compliance/Lists/Supplier%20Compliance%20Evaluation/My%20View.aspx" TargetMode="External"/><Relationship Id="rId4" Type="http://schemas.openxmlformats.org/officeDocument/2006/relationships/drawing" Target="../drawings/drawing5.xml"/><Relationship Id="rId1" Type="http://schemas.openxmlformats.org/officeDocument/2006/relationships/hyperlink" Target="https://hpe.sharepoint.com/teams/cyber-issue-mgmt/compliance/Lists/Supplier%20Compliance%20Evaluation/My%20View.aspx" TargetMode="External"/><Relationship Id="rId2" Type="http://schemas.openxmlformats.org/officeDocument/2006/relationships/hyperlink" Target="https://hpe.sharepoint.com/teams/cyber-issue-mgmt/compliance/_layouts/15/star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1"/>
  <sheetViews>
    <sheetView showGridLines="0" tabSelected="1" workbookViewId="0">
      <selection activeCell="F47" sqref="F47"/>
    </sheetView>
  </sheetViews>
  <sheetFormatPr baseColWidth="10" defaultColWidth="9.1640625" defaultRowHeight="15" customHeight="1" x14ac:dyDescent="0"/>
  <cols>
    <col min="1" max="1" width="5" style="1" customWidth="1"/>
    <col min="2" max="2" width="5.6640625" style="1" customWidth="1"/>
    <col min="3" max="3" width="88.5" style="1" customWidth="1"/>
    <col min="4" max="4" width="32.83203125" style="1" customWidth="1"/>
    <col min="5" max="5" width="47.83203125" style="1" customWidth="1"/>
    <col min="6" max="6" width="45.5" style="1" customWidth="1"/>
    <col min="7" max="7" width="42.83203125" style="1" customWidth="1"/>
    <col min="8" max="10" width="9.1640625" style="1" hidden="1" customWidth="1"/>
    <col min="11" max="11" width="19.83203125" style="1" customWidth="1"/>
    <col min="12" max="52" width="9.1640625" style="1" hidden="1" customWidth="1"/>
    <col min="53" max="256" width="9.1640625" style="1" customWidth="1"/>
  </cols>
  <sheetData>
    <row r="1" spans="1:54" ht="15.75" customHeight="1">
      <c r="A1" s="2"/>
      <c r="B1" s="3"/>
      <c r="C1" s="4"/>
      <c r="D1" s="3"/>
      <c r="E1" s="3"/>
      <c r="F1" s="3"/>
      <c r="G1" s="3"/>
      <c r="H1" s="3"/>
      <c r="I1" s="3"/>
      <c r="J1" s="3"/>
      <c r="K1" s="3"/>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6"/>
    </row>
    <row r="2" spans="1:54" ht="55.5" customHeight="1">
      <c r="A2" s="7"/>
      <c r="B2" s="138" t="s">
        <v>0</v>
      </c>
      <c r="C2" s="139"/>
      <c r="D2" s="139"/>
      <c r="E2" s="139"/>
      <c r="F2" s="139"/>
      <c r="G2" s="8"/>
      <c r="H2" s="9" t="s">
        <v>1</v>
      </c>
      <c r="I2" s="9" t="s">
        <v>2</v>
      </c>
      <c r="J2" s="9" t="s">
        <v>3</v>
      </c>
      <c r="K2" s="10" t="s">
        <v>4</v>
      </c>
      <c r="L2" s="11"/>
      <c r="M2" s="12" t="s">
        <v>5</v>
      </c>
      <c r="N2" s="13"/>
      <c r="O2" s="12" t="s">
        <v>6</v>
      </c>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4"/>
      <c r="BB2" s="15"/>
    </row>
    <row r="3" spans="1:54" ht="55.5" customHeight="1">
      <c r="A3" s="7"/>
      <c r="B3" s="144" t="s">
        <v>7</v>
      </c>
      <c r="C3" s="145"/>
      <c r="D3" s="145"/>
      <c r="E3" s="145"/>
      <c r="F3" s="145"/>
      <c r="G3" s="16"/>
      <c r="H3" s="17"/>
      <c r="I3" s="18"/>
      <c r="J3" s="18"/>
      <c r="K3" s="19"/>
      <c r="L3" s="20"/>
      <c r="M3" s="12" t="s">
        <v>8</v>
      </c>
      <c r="N3" s="13"/>
      <c r="O3" s="12" t="s">
        <v>9</v>
      </c>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4"/>
      <c r="BB3" s="15"/>
    </row>
    <row r="4" spans="1:54" ht="30" customHeight="1">
      <c r="A4" s="7"/>
      <c r="B4" s="21"/>
      <c r="C4" s="22" t="s">
        <v>10</v>
      </c>
      <c r="D4" s="22" t="s">
        <v>11</v>
      </c>
      <c r="E4" s="22" t="s">
        <v>12</v>
      </c>
      <c r="F4" s="22" t="s">
        <v>13</v>
      </c>
      <c r="G4" s="22" t="s">
        <v>14</v>
      </c>
      <c r="H4" s="23"/>
      <c r="I4" s="24">
        <f>SUM(I10:I31)</f>
        <v>-956</v>
      </c>
      <c r="J4" s="24">
        <f>SUM(I10:I31,J10:J31)</f>
        <v>-956</v>
      </c>
      <c r="K4" s="25">
        <f>COUNTIF($K$10:$K$31,M17)</f>
        <v>0</v>
      </c>
      <c r="L4" s="11"/>
      <c r="M4" s="12" t="s">
        <v>15</v>
      </c>
      <c r="N4" s="13"/>
      <c r="O4" s="12" t="s">
        <v>16</v>
      </c>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4"/>
      <c r="BB4" s="15"/>
    </row>
    <row r="5" spans="1:54" ht="56.25" customHeight="1">
      <c r="A5" s="7"/>
      <c r="B5" s="26">
        <v>1</v>
      </c>
      <c r="C5" s="27" t="s">
        <v>17</v>
      </c>
      <c r="D5" s="28" t="s">
        <v>18</v>
      </c>
      <c r="E5" s="29"/>
      <c r="F5" s="28"/>
      <c r="G5" s="30"/>
      <c r="H5" s="31" t="s">
        <v>19</v>
      </c>
      <c r="I5" s="32"/>
      <c r="J5" s="32"/>
      <c r="K5" s="33"/>
      <c r="L5" s="11"/>
      <c r="M5" s="13"/>
      <c r="N5" s="13"/>
      <c r="O5" s="13"/>
      <c r="P5" s="13"/>
      <c r="Q5" s="13"/>
      <c r="R5" s="13"/>
      <c r="S5" s="13"/>
      <c r="T5" s="13"/>
      <c r="U5" s="13"/>
      <c r="V5" s="34">
        <f>IF(F5="OK - Please continue to next question",0,1)</f>
        <v>1</v>
      </c>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4"/>
      <c r="BB5" s="15"/>
    </row>
    <row r="6" spans="1:54" ht="65.25" customHeight="1">
      <c r="A6" s="7"/>
      <c r="B6" s="26">
        <v>2</v>
      </c>
      <c r="C6" s="27" t="s">
        <v>20</v>
      </c>
      <c r="D6" s="28" t="s">
        <v>21</v>
      </c>
      <c r="E6" s="29"/>
      <c r="F6" s="28"/>
      <c r="G6" s="35" t="s">
        <v>22</v>
      </c>
      <c r="H6" s="36"/>
      <c r="I6" s="36"/>
      <c r="J6" s="36"/>
      <c r="K6" s="37"/>
      <c r="L6" s="38"/>
      <c r="M6" s="13"/>
      <c r="N6" s="12" t="s">
        <v>23</v>
      </c>
      <c r="O6" s="12" t="s">
        <v>24</v>
      </c>
      <c r="P6" s="13"/>
      <c r="Q6" s="13"/>
      <c r="R6" s="39" t="s">
        <v>25</v>
      </c>
      <c r="S6" s="13"/>
      <c r="T6" s="13"/>
      <c r="U6" s="13"/>
      <c r="V6" s="34">
        <f>IF(F6="OK - Please continue to next question",0,1)</f>
        <v>1</v>
      </c>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4"/>
      <c r="BB6" s="15"/>
    </row>
    <row r="7" spans="1:54" ht="58.5" customHeight="1">
      <c r="A7" s="7"/>
      <c r="B7" s="26">
        <v>3</v>
      </c>
      <c r="C7" s="27" t="s">
        <v>26</v>
      </c>
      <c r="D7" s="28" t="s">
        <v>160</v>
      </c>
      <c r="E7" s="28" t="s">
        <v>161</v>
      </c>
      <c r="F7" s="28"/>
      <c r="G7" s="35" t="s">
        <v>27</v>
      </c>
      <c r="H7" s="36"/>
      <c r="I7" s="36"/>
      <c r="J7" s="36"/>
      <c r="K7" s="37"/>
      <c r="L7" s="38"/>
      <c r="M7" s="13"/>
      <c r="N7" s="12" t="s">
        <v>25</v>
      </c>
      <c r="O7" s="13"/>
      <c r="P7" s="13"/>
      <c r="Q7" s="13"/>
      <c r="R7" s="13"/>
      <c r="S7" s="13"/>
      <c r="T7" s="13"/>
      <c r="U7" s="13"/>
      <c r="V7" s="34">
        <f>IF(F7="OK - Please continue to next question",0,1)</f>
        <v>1</v>
      </c>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4"/>
      <c r="BB7" s="15"/>
    </row>
    <row r="8" spans="1:54" ht="179.25" customHeight="1">
      <c r="A8" s="7"/>
      <c r="B8" s="26">
        <v>4</v>
      </c>
      <c r="C8" s="27" t="s">
        <v>28</v>
      </c>
      <c r="D8" s="28" t="s">
        <v>29</v>
      </c>
      <c r="E8" s="28" t="s">
        <v>30</v>
      </c>
      <c r="F8" s="28"/>
      <c r="G8" s="35" t="s">
        <v>31</v>
      </c>
      <c r="H8" s="36"/>
      <c r="I8" s="36"/>
      <c r="J8" s="36"/>
      <c r="K8" s="37"/>
      <c r="L8" s="38"/>
      <c r="M8" s="13"/>
      <c r="N8" s="12" t="s">
        <v>32</v>
      </c>
      <c r="O8" s="13"/>
      <c r="P8" s="13"/>
      <c r="Q8" s="13"/>
      <c r="R8" s="39" t="s">
        <v>25</v>
      </c>
      <c r="S8" s="13"/>
      <c r="T8" s="13"/>
      <c r="U8" s="13"/>
      <c r="V8" s="34">
        <f>IF(F8="OK - Please continue to next question",0,1)</f>
        <v>1</v>
      </c>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4"/>
      <c r="BB8" s="15"/>
    </row>
    <row r="9" spans="1:54" ht="46.5" customHeight="1">
      <c r="A9" s="7"/>
      <c r="B9" s="26">
        <v>5</v>
      </c>
      <c r="C9" s="27" t="s">
        <v>33</v>
      </c>
      <c r="D9" s="40">
        <v>43040</v>
      </c>
      <c r="E9" s="29"/>
      <c r="F9" s="28"/>
      <c r="G9" s="36"/>
      <c r="H9" s="36"/>
      <c r="I9" s="36"/>
      <c r="J9" s="36"/>
      <c r="K9" s="37"/>
      <c r="L9" s="38"/>
      <c r="M9" s="13"/>
      <c r="N9" s="13"/>
      <c r="O9" s="41"/>
      <c r="P9" s="13"/>
      <c r="Q9" s="13"/>
      <c r="R9" s="13"/>
      <c r="S9" s="13"/>
      <c r="T9" s="13"/>
      <c r="U9" s="13"/>
      <c r="V9" s="34">
        <f>IF(F9="OK - Please continue to next question",0,1)</f>
        <v>1</v>
      </c>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4"/>
      <c r="BB9" s="15"/>
    </row>
    <row r="10" spans="1:54" ht="158.25" customHeight="1">
      <c r="A10" s="7"/>
      <c r="B10" s="26">
        <v>6</v>
      </c>
      <c r="C10" s="27" t="s">
        <v>34</v>
      </c>
      <c r="D10" s="28" t="s">
        <v>23</v>
      </c>
      <c r="E10" s="29"/>
      <c r="F10" s="28"/>
      <c r="G10" s="36"/>
      <c r="H10" s="42"/>
      <c r="I10" s="42">
        <f>(IF(D10="No",30,0))</f>
        <v>0</v>
      </c>
      <c r="J10" s="42"/>
      <c r="K10" s="43"/>
      <c r="L10" s="38"/>
      <c r="M10" s="13"/>
      <c r="N10" s="12" t="s">
        <v>35</v>
      </c>
      <c r="O10" s="41"/>
      <c r="P10" s="44" t="str">
        <f>IF((D10)="YES","OK - Please continue to next Question","Please work with your HPE Global Procurement contact to escalate getting this contractual data protection in place.")</f>
        <v>OK - Please continue to next Question</v>
      </c>
      <c r="Q10" s="34"/>
      <c r="R10" s="45"/>
      <c r="S10" s="46"/>
      <c r="T10" s="47"/>
      <c r="U10" s="47"/>
      <c r="V10" s="34">
        <f>IF(OR(F10="OK - Please continue to next question",F10="Please work with your HPE Global Procurement contact to escalate getting this contractual data protection in place."),0,1)</f>
        <v>1</v>
      </c>
      <c r="W10" s="47"/>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4"/>
      <c r="BB10" s="15"/>
    </row>
    <row r="11" spans="1:54" ht="102" customHeight="1">
      <c r="A11" s="7"/>
      <c r="B11" s="26">
        <v>7</v>
      </c>
      <c r="C11" s="48" t="s">
        <v>36</v>
      </c>
      <c r="D11" s="28" t="s">
        <v>25</v>
      </c>
      <c r="E11" s="29"/>
      <c r="F11" s="28"/>
      <c r="G11" s="35" t="s">
        <v>37</v>
      </c>
      <c r="H11" s="36"/>
      <c r="I11" s="36"/>
      <c r="J11" s="36"/>
      <c r="K11" s="43"/>
      <c r="L11" s="38"/>
      <c r="M11" s="13"/>
      <c r="N11" s="12" t="s">
        <v>38</v>
      </c>
      <c r="O11" s="41"/>
      <c r="P11" s="44" t="str">
        <f>IF((D11)="YES","All internally-developed applications must pass a Product Security review before going live.  Click the link referred to in the question.","OK - Please continue to next Question")</f>
        <v>OK - Please continue to next Question</v>
      </c>
      <c r="Q11" s="13"/>
      <c r="R11" s="13"/>
      <c r="S11" s="13"/>
      <c r="T11" s="13"/>
      <c r="U11" s="13"/>
      <c r="V11" s="34">
        <f>IF(OR(F11="OK - Please continue to next question",F11="All internally-developed applications must pass a Product Security review before going live.  Click the link referred to in the question."),0,1)</f>
        <v>1</v>
      </c>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4"/>
      <c r="BB11" s="15"/>
    </row>
    <row r="12" spans="1:54" ht="152.25" customHeight="1">
      <c r="A12" s="7"/>
      <c r="B12" s="26">
        <v>8</v>
      </c>
      <c r="C12" s="49" t="s">
        <v>39</v>
      </c>
      <c r="D12" s="28" t="s">
        <v>25</v>
      </c>
      <c r="E12" s="29"/>
      <c r="F12" s="28"/>
      <c r="G12" s="35" t="s">
        <v>40</v>
      </c>
      <c r="H12" s="36"/>
      <c r="I12" s="36"/>
      <c r="J12" s="36"/>
      <c r="K12" s="43"/>
      <c r="L12" s="38"/>
      <c r="M12" s="13"/>
      <c r="N12" s="13"/>
      <c r="O12" s="41"/>
      <c r="P12" s="44" t="str">
        <f>IF((D12)="YES","You must ensure the application has undergone HPE's mobile application governance process. For more information, click the link referred to in the question.","OK - Please continue to next Question")</f>
        <v>OK - Please continue to next Question</v>
      </c>
      <c r="Q12" s="13"/>
      <c r="R12" s="13"/>
      <c r="S12" s="13"/>
      <c r="T12" s="13"/>
      <c r="U12" s="13"/>
      <c r="V12" s="34">
        <f>IF(OR(F12="OK - Please continue to next question",F12="You must ensure the application has undergone HPE's mobile application governance process. For more information, click the link referred to in the question."),0,1)</f>
        <v>1</v>
      </c>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4"/>
      <c r="BB12" s="15"/>
    </row>
    <row r="13" spans="1:54" ht="114" customHeight="1">
      <c r="A13" s="7"/>
      <c r="B13" s="26">
        <v>9</v>
      </c>
      <c r="C13" s="27" t="s">
        <v>41</v>
      </c>
      <c r="D13" s="28" t="s">
        <v>25</v>
      </c>
      <c r="E13" s="29"/>
      <c r="F13" s="28"/>
      <c r="G13" s="35" t="s">
        <v>42</v>
      </c>
      <c r="H13" s="36"/>
      <c r="I13" s="36"/>
      <c r="J13" s="36"/>
      <c r="K13" s="50"/>
      <c r="L13" s="38"/>
      <c r="M13" s="13"/>
      <c r="N13" s="12" t="s">
        <v>43</v>
      </c>
      <c r="O13" s="41"/>
      <c r="P13" s="44" t="str">
        <f>IF(AND(D13="N/A",LEN(E13)=0),"Please enter reason why N/A",(IF((D13)="YES",R13,Q13)))</f>
        <v>Please contact the HPE Branding team at: standards.hpeweb@hpe.com to ensure compliance.</v>
      </c>
      <c r="Q13" s="44" t="str">
        <f>IF(D13="N/A","OK - Please continue to next Question","Please contact the HPE Branding team at: standards.hpeweb@hpe.com to ensure compliance.")</f>
        <v>Please contact the HPE Branding team at: standards.hpeweb@hpe.com to ensure compliance.</v>
      </c>
      <c r="R13" s="44" t="s">
        <v>44</v>
      </c>
      <c r="S13" s="13"/>
      <c r="T13" s="13"/>
      <c r="U13" s="13"/>
      <c r="V13" s="34">
        <f>IF(OR(F13="OK - Please continue to next question",F13="Please contact the HPE Branding team at: standards.hpeweb@hpe.com to ensure compliance."),0,1)</f>
        <v>1</v>
      </c>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4"/>
      <c r="BB13" s="15"/>
    </row>
    <row r="14" spans="1:54" ht="153" customHeight="1">
      <c r="A14" s="7"/>
      <c r="B14" s="26">
        <v>10</v>
      </c>
      <c r="C14" s="48" t="s">
        <v>45</v>
      </c>
      <c r="D14" s="28" t="s">
        <v>23</v>
      </c>
      <c r="E14" s="28" t="s">
        <v>162</v>
      </c>
      <c r="F14" s="28"/>
      <c r="G14" s="35" t="s">
        <v>46</v>
      </c>
      <c r="H14" s="42"/>
      <c r="I14" s="42">
        <f>(IF(D14="Yes",30,0))</f>
        <v>30</v>
      </c>
      <c r="J14" s="42"/>
      <c r="K14" s="43"/>
      <c r="L14" s="51"/>
      <c r="M14" s="13"/>
      <c r="N14" s="13"/>
      <c r="O14" s="13"/>
      <c r="P14" s="44" t="str">
        <f>IF((D14)="YES",Q14,"OK - Please continue to next question")</f>
        <v>OK - Please continue to next question</v>
      </c>
      <c r="Q14" s="44" t="str">
        <f>IF(LEN(E14)=0,"Please list the Private data fields. 
Example: The website that the supplier provides stores aggregate business sales figures that are not publicly disclosed. Insider Trading rules would apply to access this data.","OK - Please continue to next question")</f>
        <v>OK - Please continue to next question</v>
      </c>
      <c r="R14" s="13"/>
      <c r="S14" s="13"/>
      <c r="T14" s="13"/>
      <c r="U14" s="13"/>
      <c r="V14" s="34">
        <f>IF(F14="OK - Please continue to next question",0,1)</f>
        <v>1</v>
      </c>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4"/>
      <c r="BB14" s="15"/>
    </row>
    <row r="15" spans="1:54" ht="165.75" customHeight="1">
      <c r="A15" s="7"/>
      <c r="B15" s="26">
        <v>11</v>
      </c>
      <c r="C15" s="48" t="s">
        <v>47</v>
      </c>
      <c r="D15" s="28" t="s">
        <v>23</v>
      </c>
      <c r="E15" s="28" t="s">
        <v>48</v>
      </c>
      <c r="F15" s="28"/>
      <c r="G15" s="35" t="s">
        <v>49</v>
      </c>
      <c r="H15" s="42"/>
      <c r="I15" s="42">
        <f>(IF(D15="Yes",1,0))</f>
        <v>1</v>
      </c>
      <c r="J15" s="42"/>
      <c r="K15" s="43"/>
      <c r="L15" s="51"/>
      <c r="M15" s="12" t="s">
        <v>50</v>
      </c>
      <c r="N15" s="13"/>
      <c r="O15" s="13"/>
      <c r="P15" s="44" t="str">
        <f>IF((D15)="YES",Q15,"OK - Please continue to next question")</f>
        <v>OK - Please continue to next question</v>
      </c>
      <c r="Q15" s="44" t="str">
        <f>IF(LEN(E15)=0,"Please list the Confidential data fields.
Example: The supplier provides office equipment to HPE at specially-negotiated prices.  Negotiated pricing information is considered Confidential.","OK - Please continue to next question")</f>
        <v>OK - Please continue to next question</v>
      </c>
      <c r="R15" s="39" t="str">
        <f>IF(AND(D14="Yes",D15="No"),"As there is HPE Private Data marked as YES in the previous question, you must also select YES for HPE Confidential data.",P15)</f>
        <v>OK - Please continue to next question</v>
      </c>
      <c r="S15" s="13"/>
      <c r="T15" s="13"/>
      <c r="U15" s="13"/>
      <c r="V15" s="34">
        <f>IF(F15="OK - Please continue to next question",0,1)</f>
        <v>1</v>
      </c>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4"/>
      <c r="BB15" s="15"/>
    </row>
    <row r="16" spans="1:54" ht="204.75" customHeight="1">
      <c r="A16" s="52"/>
      <c r="B16" s="26">
        <v>12</v>
      </c>
      <c r="C16" s="27" t="s">
        <v>51</v>
      </c>
      <c r="D16" s="28" t="s">
        <v>23</v>
      </c>
      <c r="E16" s="35" t="s">
        <v>52</v>
      </c>
      <c r="F16" s="28"/>
      <c r="G16" s="42"/>
      <c r="H16" s="42"/>
      <c r="I16" s="42">
        <f>(IF(D16="Yes",3,0))</f>
        <v>3</v>
      </c>
      <c r="J16" s="42"/>
      <c r="K16" s="43"/>
      <c r="L16" s="51"/>
      <c r="M16" s="12" t="s">
        <v>53</v>
      </c>
      <c r="N16" s="13"/>
      <c r="O16" s="13"/>
      <c r="P16" s="44" t="str">
        <f>IF(AND(D16="Yes",(Z16=0)),"Please check all applicable fields in column E.",Q16)</f>
        <v>Please check all applicable fields in column E.</v>
      </c>
      <c r="Q16" s="44" t="str">
        <f>IF(D15="No","As there is PII is considered Confidential information, you must also select YES for question 11 above.",R16)</f>
        <v>OK - Please continue to next question</v>
      </c>
      <c r="R16" s="39" t="str">
        <f>IF(AND(D16="No",Z16&gt;0),"You must select YES if there is a value checked.","OK - Please continue to next question")</f>
        <v>OK - Please continue to next question</v>
      </c>
      <c r="S16" s="13"/>
      <c r="T16" s="13"/>
      <c r="U16" s="13"/>
      <c r="V16" s="34">
        <f>IF(F16="OK - Please continue to next question",0,1)</f>
        <v>1</v>
      </c>
      <c r="W16" s="13"/>
      <c r="X16" s="13"/>
      <c r="Y16" s="13"/>
      <c r="Z16" s="34">
        <f>COUNTIF(AA16:AM16,TRUE)</f>
        <v>0</v>
      </c>
      <c r="AA16" s="13" t="b">
        <v>0</v>
      </c>
      <c r="AB16" s="13" t="b">
        <v>0</v>
      </c>
      <c r="AC16" s="13" t="b">
        <v>0</v>
      </c>
      <c r="AD16" s="13" t="b">
        <v>0</v>
      </c>
      <c r="AE16" s="13" t="b">
        <v>0</v>
      </c>
      <c r="AF16" s="13" t="b">
        <v>0</v>
      </c>
      <c r="AG16" s="13" t="b">
        <v>0</v>
      </c>
      <c r="AH16" s="13" t="b">
        <v>0</v>
      </c>
      <c r="AI16" s="13" t="b">
        <v>0</v>
      </c>
      <c r="AJ16" s="13" t="b">
        <v>0</v>
      </c>
      <c r="AK16" s="13" t="b">
        <v>0</v>
      </c>
      <c r="AL16" s="13" t="b">
        <v>0</v>
      </c>
      <c r="AM16" s="13" t="b">
        <v>0</v>
      </c>
      <c r="AN16" s="13"/>
      <c r="AO16" s="13"/>
      <c r="AP16" s="13"/>
      <c r="AQ16" s="13"/>
      <c r="AR16" s="13"/>
      <c r="AS16" s="13"/>
      <c r="AT16" s="13"/>
      <c r="AU16" s="13"/>
      <c r="AV16" s="13"/>
      <c r="AW16" s="13"/>
      <c r="AX16" s="13"/>
      <c r="AY16" s="13"/>
      <c r="AZ16" s="13"/>
      <c r="BA16" s="14"/>
      <c r="BB16" s="15"/>
    </row>
    <row r="17" spans="1:54" ht="245.25" customHeight="1">
      <c r="A17" s="52"/>
      <c r="B17" s="26">
        <v>13</v>
      </c>
      <c r="C17" s="27" t="s">
        <v>54</v>
      </c>
      <c r="D17" s="28" t="s">
        <v>25</v>
      </c>
      <c r="E17" s="35" t="s">
        <v>55</v>
      </c>
      <c r="F17" s="28"/>
      <c r="G17" s="42"/>
      <c r="H17" s="42"/>
      <c r="I17" s="42">
        <f>(IF(D17="Yes",5,0))</f>
        <v>0</v>
      </c>
      <c r="J17" s="42"/>
      <c r="K17" s="43"/>
      <c r="L17" s="51"/>
      <c r="M17" s="12" t="s">
        <v>56</v>
      </c>
      <c r="N17" s="12" t="s">
        <v>57</v>
      </c>
      <c r="O17" s="13"/>
      <c r="P17" s="44" t="str">
        <f>IF(AND(D17="Yes",(Z17=0)),"Please check all applicable fields in column E.",Q17)</f>
        <v>OK - Please continue to next question</v>
      </c>
      <c r="Q17" s="44" t="str">
        <f>IF(D15="No","As Sensitive PII is considered Confidential information, you must also select YES for question 11 above.",R17)</f>
        <v>OK - Please continue to next question</v>
      </c>
      <c r="R17" s="39" t="str">
        <f>IF(AND(D17="No",Z17&gt;0),"You must select YES if there is a value checked.","OK - Please continue to next question")</f>
        <v>OK - Please continue to next question</v>
      </c>
      <c r="S17" s="13"/>
      <c r="T17" s="13"/>
      <c r="U17" s="13"/>
      <c r="V17" s="34">
        <f>IF(F17="OK - Please continue to next question",0,1)</f>
        <v>1</v>
      </c>
      <c r="W17" s="13"/>
      <c r="X17" s="13"/>
      <c r="Y17" s="13"/>
      <c r="Z17" s="34">
        <f>COUNTIF(AA17:AO17,TRUE)</f>
        <v>0</v>
      </c>
      <c r="AA17" s="13" t="b">
        <v>0</v>
      </c>
      <c r="AB17" s="13" t="b">
        <v>0</v>
      </c>
      <c r="AC17" s="13" t="b">
        <v>0</v>
      </c>
      <c r="AD17" s="13" t="b">
        <v>0</v>
      </c>
      <c r="AE17" s="13" t="b">
        <v>0</v>
      </c>
      <c r="AF17" s="13" t="b">
        <v>0</v>
      </c>
      <c r="AG17" s="13" t="b">
        <v>0</v>
      </c>
      <c r="AH17" s="13" t="b">
        <v>0</v>
      </c>
      <c r="AI17" s="13" t="b">
        <v>0</v>
      </c>
      <c r="AJ17" s="13" t="b">
        <v>0</v>
      </c>
      <c r="AK17" s="13" t="b">
        <v>0</v>
      </c>
      <c r="AL17" s="13" t="b">
        <v>0</v>
      </c>
      <c r="AM17" s="13" t="b">
        <v>0</v>
      </c>
      <c r="AN17" s="13" t="b">
        <v>0</v>
      </c>
      <c r="AO17" s="13" t="b">
        <v>0</v>
      </c>
      <c r="AP17" s="13"/>
      <c r="AQ17" s="13"/>
      <c r="AR17" s="13"/>
      <c r="AS17" s="13"/>
      <c r="AT17" s="13"/>
      <c r="AU17" s="13"/>
      <c r="AV17" s="13"/>
      <c r="AW17" s="13"/>
      <c r="AX17" s="13"/>
      <c r="AY17" s="13"/>
      <c r="AZ17" s="13"/>
      <c r="BA17" s="14"/>
      <c r="BB17" s="15"/>
    </row>
    <row r="18" spans="1:54" ht="87" customHeight="1">
      <c r="A18" s="52"/>
      <c r="B18" s="26">
        <v>14</v>
      </c>
      <c r="C18" s="27" t="s">
        <v>58</v>
      </c>
      <c r="D18" s="28" t="s">
        <v>25</v>
      </c>
      <c r="E18" s="29"/>
      <c r="F18" s="28"/>
      <c r="G18" s="53" t="s">
        <v>59</v>
      </c>
      <c r="H18" s="42"/>
      <c r="I18" s="42">
        <f>(IF(D18="Yes",30,0))</f>
        <v>0</v>
      </c>
      <c r="J18" s="42"/>
      <c r="K18" s="43"/>
      <c r="L18" s="51"/>
      <c r="M18" s="12" t="s">
        <v>60</v>
      </c>
      <c r="N18" s="12" t="s">
        <v>61</v>
      </c>
      <c r="O18" s="13"/>
      <c r="P18" s="44" t="str">
        <f>IF((D18)="YES","You will have to obtain the supplier's Attestation of Compliance (AoC) and work with your specific Business Unit's compliance team to ensure the supplier is compliant with the PCI standard.","OK - Please continue to next Question")</f>
        <v>OK - Please continue to next Question</v>
      </c>
      <c r="Q18" s="13"/>
      <c r="R18" s="13"/>
      <c r="S18" s="13"/>
      <c r="T18" s="13"/>
      <c r="U18" s="13"/>
      <c r="V18" s="34">
        <f>IF(OR(F18="OK - Please continue to next question",F18="You must obtain the supplier's Attestation of Compliance (AoC) and work with your specific Business Unit's compliance team to ensure the supplier is compliant with the PCI standard."),0,1)</f>
        <v>1</v>
      </c>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4"/>
      <c r="BB18" s="15"/>
    </row>
    <row r="19" spans="1:54" ht="118.5" customHeight="1">
      <c r="A19" s="52"/>
      <c r="B19" s="26">
        <v>15</v>
      </c>
      <c r="C19" s="27" t="s">
        <v>62</v>
      </c>
      <c r="D19" s="28" t="s">
        <v>25</v>
      </c>
      <c r="E19" s="29"/>
      <c r="F19" s="28"/>
      <c r="G19" s="53" t="s">
        <v>63</v>
      </c>
      <c r="H19" s="42"/>
      <c r="I19" s="42">
        <f>(IF(D19="Yes",30,0))</f>
        <v>0</v>
      </c>
      <c r="J19" s="42"/>
      <c r="K19" s="43"/>
      <c r="L19" s="51"/>
      <c r="M19" s="13"/>
      <c r="N19" s="12" t="s">
        <v>64</v>
      </c>
      <c r="O19" s="12" t="s">
        <v>23</v>
      </c>
      <c r="P19" s="44" t="str">
        <f>IF((D19)="YES","You will have to obtain supplier documentation (such as a formal self-attestation from the supplier's executive management) that demonstrates their compliance to HIPAA/HITECH to ensure the supplier is compliant with the applicable laws and regulations.","OK - Please continue to next Question")</f>
        <v>OK - Please continue to next Question</v>
      </c>
      <c r="Q19" s="13"/>
      <c r="R19" s="13"/>
      <c r="S19" s="13"/>
      <c r="T19" s="13"/>
      <c r="U19" s="13"/>
      <c r="V19" s="34">
        <f>IF(OR(F19="OK - Please continue to next question",F19="You must obtain supplier documentation (such as a formal self-attestation from the supplier's executive management) that demonstrates their compliance to HIPAA/HITECH to ensure the supplier is compliant with the applicable laws and regulations."),0,1)</f>
        <v>1</v>
      </c>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4"/>
      <c r="BB19" s="15"/>
    </row>
    <row r="20" spans="1:54" ht="217.5" customHeight="1">
      <c r="A20" s="7"/>
      <c r="B20" s="26">
        <v>16</v>
      </c>
      <c r="C20" s="48" t="s">
        <v>65</v>
      </c>
      <c r="D20" s="28" t="s">
        <v>25</v>
      </c>
      <c r="E20" s="29"/>
      <c r="F20" s="28"/>
      <c r="G20" s="53" t="s">
        <v>66</v>
      </c>
      <c r="H20" s="42"/>
      <c r="I20" s="42">
        <f>(IF(D20="No",1,0))</f>
        <v>1</v>
      </c>
      <c r="J20" s="42"/>
      <c r="K20" s="50"/>
      <c r="L20" s="51"/>
      <c r="M20" s="13"/>
      <c r="N20" s="13"/>
      <c r="O20" s="12" t="s">
        <v>25</v>
      </c>
      <c r="P20" s="44" t="str">
        <f>IF(AND(D20="N/A",LEN(E20)=0),"Please enter reason why N/A",R20)</f>
        <v xml:space="preserve">Please request a IAM resource to get Single Sign-on implemented. </v>
      </c>
      <c r="Q20" s="44" t="str">
        <f>IF(LEN(E20)=0,"Please enter the number of employees who will access the service. Additionally, you must provide the supplier's website/service URL in question #3 above.","OK - Please continue to next Question")</f>
        <v>Please enter the number of employees who will access the service. Additionally, you must provide the supplier's website/service URL in question #3 above.</v>
      </c>
      <c r="R20" s="39" t="str">
        <f>IF((D20)="YES",Q20,(IF(D20="N/A","OK - Please continue to next Question","Please request a IAM resource to get Single Sign-on implemented. ")))</f>
        <v xml:space="preserve">Please request a IAM resource to get Single Sign-on implemented. </v>
      </c>
      <c r="S20" s="13"/>
      <c r="T20" s="13"/>
      <c r="U20" s="13"/>
      <c r="V20" s="34">
        <f>IF(OR(F20="OK - Please continue to next question",F20="Please request a IAM resource to get Single Sign-on implemented. "),0,1)</f>
        <v>1</v>
      </c>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4"/>
      <c r="BB20" s="15"/>
    </row>
    <row r="21" spans="1:54" ht="126.75" customHeight="1">
      <c r="A21" s="7"/>
      <c r="B21" s="26">
        <v>17</v>
      </c>
      <c r="C21" s="31" t="s">
        <v>67</v>
      </c>
      <c r="D21" s="28" t="s">
        <v>25</v>
      </c>
      <c r="E21" s="29"/>
      <c r="F21" s="28"/>
      <c r="G21" s="54"/>
      <c r="H21" s="42"/>
      <c r="I21" s="42">
        <f>(IF(D21="Yes",3,0))</f>
        <v>0</v>
      </c>
      <c r="J21" s="42"/>
      <c r="K21" s="43"/>
      <c r="L21" s="51"/>
      <c r="M21" s="13"/>
      <c r="N21" s="13"/>
      <c r="O21" s="13"/>
      <c r="P21" s="44" t="str">
        <f>IF((D21)="YES","OK - Please continue to next Question","OK - Please continue to next Question")</f>
        <v>OK - Please continue to next Question</v>
      </c>
      <c r="Q21" s="13"/>
      <c r="R21" s="13"/>
      <c r="S21" s="13"/>
      <c r="T21" s="13"/>
      <c r="U21" s="13"/>
      <c r="V21" s="34">
        <f>IF(F21="OK - Please continue to next question",0,1)</f>
        <v>1</v>
      </c>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4"/>
      <c r="BB21" s="15"/>
    </row>
    <row r="22" spans="1:54" ht="62.25" customHeight="1">
      <c r="A22" s="7"/>
      <c r="B22" s="26">
        <v>18</v>
      </c>
      <c r="C22" s="31" t="s">
        <v>68</v>
      </c>
      <c r="D22" s="28" t="s">
        <v>25</v>
      </c>
      <c r="E22" s="29"/>
      <c r="F22" s="28"/>
      <c r="G22" s="53" t="s">
        <v>69</v>
      </c>
      <c r="H22" s="42"/>
      <c r="I22" s="42">
        <f>(IF(D22="Yes",3,0))</f>
        <v>0</v>
      </c>
      <c r="J22" s="42"/>
      <c r="K22" s="43"/>
      <c r="L22" s="51"/>
      <c r="M22" s="13"/>
      <c r="N22" s="13"/>
      <c r="O22" s="13"/>
      <c r="P22" s="44" t="str">
        <f>IF((D22)="YES",Q22,"OK - Please continue to next question")</f>
        <v>OK - Please continue to next question</v>
      </c>
      <c r="Q22" s="44" t="str">
        <f>IF(LEN(E22)=0,"Please describe the data/system access provided to the supplier.","OK - Please continue to next question")</f>
        <v>Please describe the data/system access provided to the supplier.</v>
      </c>
      <c r="R22" s="13"/>
      <c r="S22" s="13"/>
      <c r="T22" s="13"/>
      <c r="U22" s="13"/>
      <c r="V22" s="34">
        <f>IF(F22="OK - Please continue to next question",0,1)</f>
        <v>1</v>
      </c>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4"/>
      <c r="BB22" s="15"/>
    </row>
    <row r="23" spans="1:54" ht="87.75" customHeight="1">
      <c r="A23" s="7"/>
      <c r="B23" s="26">
        <v>19</v>
      </c>
      <c r="C23" s="27" t="s">
        <v>70</v>
      </c>
      <c r="D23" s="28" t="s">
        <v>25</v>
      </c>
      <c r="E23" s="29"/>
      <c r="F23" s="28"/>
      <c r="G23" s="35" t="s">
        <v>71</v>
      </c>
      <c r="H23" s="42"/>
      <c r="I23" s="42">
        <f>(IF(D23="No",6,0))</f>
        <v>6</v>
      </c>
      <c r="J23" s="42"/>
      <c r="K23" s="50"/>
      <c r="L23" s="51"/>
      <c r="M23" s="13"/>
      <c r="N23" s="12" t="s">
        <v>72</v>
      </c>
      <c r="O23" s="13"/>
      <c r="P23" s="44" t="str">
        <f>IF(AND(D23="N/A",LEN(E23)=0),"Please enter reason why N/A",(IF((D23)="YES",R23,Q23)))</f>
        <v>You must contact your HPE Global Procurement contact to determine whether EU data protections are in place.</v>
      </c>
      <c r="Q23" s="44" t="str">
        <f>IF(D23="N/A","OK - Please continue to next Question","You must contact your HPE Global Procurement contact to determine whether EU data protections are in place.")</f>
        <v>You must contact your HPE Global Procurement contact to determine whether EU data protections are in place.</v>
      </c>
      <c r="R23" s="44" t="s">
        <v>44</v>
      </c>
      <c r="S23" s="13"/>
      <c r="T23" s="13"/>
      <c r="U23" s="13"/>
      <c r="V23" s="34">
        <f>IF(OR(F23="You must contact your HPE Global Procurement contact to determine whether EU data protections are in place.",F23="OK - Please continue to next question"),0,1)</f>
        <v>1</v>
      </c>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4"/>
      <c r="BB23" s="15"/>
    </row>
    <row r="24" spans="1:54" ht="85.5" customHeight="1">
      <c r="A24" s="7"/>
      <c r="B24" s="26">
        <v>20</v>
      </c>
      <c r="C24" s="27" t="s">
        <v>73</v>
      </c>
      <c r="D24" s="28" t="s">
        <v>25</v>
      </c>
      <c r="E24" s="29"/>
      <c r="F24" s="28"/>
      <c r="G24" s="35" t="s">
        <v>74</v>
      </c>
      <c r="H24" s="42"/>
      <c r="I24" s="42"/>
      <c r="J24" s="42"/>
      <c r="K24" s="43"/>
      <c r="L24" s="51"/>
      <c r="M24" s="13"/>
      <c r="N24" s="12" t="s">
        <v>75</v>
      </c>
      <c r="O24" s="12" t="s">
        <v>76</v>
      </c>
      <c r="P24" s="44" t="str">
        <f>IF((D24)="YES","Please contact the Privacy team at hpeprivacy@hpe.com for possible additional requirements.","OK - Please continue to next Question")</f>
        <v>OK - Please continue to next Question</v>
      </c>
      <c r="Q24" s="13"/>
      <c r="R24" s="13"/>
      <c r="S24" s="13"/>
      <c r="T24" s="13"/>
      <c r="U24" s="13"/>
      <c r="V24" s="34">
        <f>IF(OR(F24="OK - Please continue to next question",F24="Please contact the Privacy team at hpeprivacy@hpe.com for possible additional requirements."),0,1)</f>
        <v>1</v>
      </c>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4"/>
      <c r="BB24" s="15"/>
    </row>
    <row r="25" spans="1:54" ht="24.75" customHeight="1">
      <c r="A25" s="7"/>
      <c r="B25" s="26">
        <v>21</v>
      </c>
      <c r="C25" s="27" t="s">
        <v>77</v>
      </c>
      <c r="D25" s="27" t="s">
        <v>78</v>
      </c>
      <c r="E25" s="29"/>
      <c r="F25" s="28"/>
      <c r="G25" s="36"/>
      <c r="H25" s="36"/>
      <c r="I25" s="36">
        <f>(IF(D25="More than 50,000 users",6,(IF(D25="5,001 - 50,000 users",3,0))))</f>
        <v>0</v>
      </c>
      <c r="J25" s="42"/>
      <c r="K25" s="37"/>
      <c r="L25" s="38"/>
      <c r="M25" s="41"/>
      <c r="N25" s="12" t="s">
        <v>32</v>
      </c>
      <c r="O25" s="12" t="s">
        <v>79</v>
      </c>
      <c r="P25" s="44" t="s">
        <v>44</v>
      </c>
      <c r="Q25" s="13"/>
      <c r="R25" s="55"/>
      <c r="S25" s="13"/>
      <c r="T25" s="13"/>
      <c r="U25" s="13"/>
      <c r="V25" s="34">
        <f>IF(F25="OK - Please continue to next question",0,1)</f>
        <v>1</v>
      </c>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4"/>
      <c r="BB25" s="15"/>
    </row>
    <row r="26" spans="1:54" ht="35.25" customHeight="1">
      <c r="A26" s="7"/>
      <c r="B26" s="26">
        <v>22</v>
      </c>
      <c r="C26" s="27" t="s">
        <v>80</v>
      </c>
      <c r="D26" s="27" t="s">
        <v>81</v>
      </c>
      <c r="E26" s="29"/>
      <c r="F26" s="28"/>
      <c r="G26" s="36"/>
      <c r="H26" s="36"/>
      <c r="I26" s="36">
        <f>(IF(D26="More than 50,000 records",6,(IF(D26="5,001 - 50,000 records",3,0))))</f>
        <v>0</v>
      </c>
      <c r="J26" s="42">
        <f>(IF(AND(D26="More than 50,000 records",D18="Yes"),6,(IF(AND(D26="More than 50,000 records",D17="Yes"),6,0))))</f>
        <v>0</v>
      </c>
      <c r="K26" s="37"/>
      <c r="L26" s="38"/>
      <c r="M26" s="41"/>
      <c r="N26" s="41"/>
      <c r="O26" s="12" t="s">
        <v>82</v>
      </c>
      <c r="P26" s="44" t="s">
        <v>44</v>
      </c>
      <c r="Q26" s="13"/>
      <c r="R26" s="55"/>
      <c r="S26" s="13"/>
      <c r="T26" s="13"/>
      <c r="U26" s="13"/>
      <c r="V26" s="34">
        <f>IF(F26="OK - Please continue to next question",0,1)</f>
        <v>1</v>
      </c>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4"/>
      <c r="BB26" s="15"/>
    </row>
    <row r="27" spans="1:54" ht="48" customHeight="1">
      <c r="A27" s="52"/>
      <c r="B27" s="26">
        <v>23</v>
      </c>
      <c r="C27" s="27" t="s">
        <v>83</v>
      </c>
      <c r="D27" s="27" t="s">
        <v>84</v>
      </c>
      <c r="E27" s="28"/>
      <c r="F27" s="28"/>
      <c r="G27" s="35" t="s">
        <v>85</v>
      </c>
      <c r="H27" s="42"/>
      <c r="I27" s="36">
        <f>(IF(D27="Financial / Banking",3,(IF(D27="Healthcare",3,(IF(D27="Events Management",3,(IF(D27="eCommerce",3,(IF(D27="Other",1,0))))))))))</f>
        <v>0</v>
      </c>
      <c r="J27" s="36"/>
      <c r="K27" s="43"/>
      <c r="L27" s="38"/>
      <c r="M27" s="13"/>
      <c r="N27" s="41"/>
      <c r="O27" s="12" t="s">
        <v>86</v>
      </c>
      <c r="P27" s="44" t="str">
        <f>IF((D27)="Other Industry",Q27,"OK - Please continue to next question")</f>
        <v>OK - Please continue to next question</v>
      </c>
      <c r="Q27" s="44" t="str">
        <f>IF(LEN(E27)=0,"Please describe the Industry.","OK - Please continue to next question")</f>
        <v>Please describe the Industry.</v>
      </c>
      <c r="R27" s="13"/>
      <c r="S27" s="13"/>
      <c r="T27" s="13"/>
      <c r="U27" s="13"/>
      <c r="V27" s="34">
        <f>IF(F27="OK - Please continue to next question",0,1)</f>
        <v>1</v>
      </c>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4"/>
      <c r="BB27" s="15"/>
    </row>
    <row r="28" spans="1:54" ht="52.5" customHeight="1">
      <c r="A28" s="7"/>
      <c r="B28" s="26">
        <v>24</v>
      </c>
      <c r="C28" s="27" t="s">
        <v>87</v>
      </c>
      <c r="D28" s="28" t="s">
        <v>23</v>
      </c>
      <c r="E28" s="28" t="s">
        <v>163</v>
      </c>
      <c r="F28" s="28"/>
      <c r="G28" s="35" t="s">
        <v>88</v>
      </c>
      <c r="H28" s="42"/>
      <c r="I28" s="42">
        <f>(IF(D28="Yes",3,0))</f>
        <v>3</v>
      </c>
      <c r="J28" s="36"/>
      <c r="K28" s="43"/>
      <c r="L28" s="51"/>
      <c r="M28" s="13"/>
      <c r="N28" s="41"/>
      <c r="O28" s="12" t="s">
        <v>89</v>
      </c>
      <c r="P28" s="44" t="str">
        <f>IF((D28)="YES",Q28,"OK - Please continue to next question")</f>
        <v>OK - Please continue to next question</v>
      </c>
      <c r="Q28" s="44" t="str">
        <f>IF(LEN(E28)=0,"Please describe the service.","OK - Please continue to next question")</f>
        <v>OK - Please continue to next question</v>
      </c>
      <c r="R28" s="13"/>
      <c r="S28" s="13"/>
      <c r="T28" s="13"/>
      <c r="U28" s="13"/>
      <c r="V28" s="34">
        <f>IF(F28="OK - Please continue to next question",0,1)</f>
        <v>1</v>
      </c>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4"/>
      <c r="BB28" s="15"/>
    </row>
    <row r="29" spans="1:54" ht="103.5" customHeight="1">
      <c r="A29" s="7"/>
      <c r="B29" s="26">
        <v>25</v>
      </c>
      <c r="C29" s="27" t="s">
        <v>90</v>
      </c>
      <c r="D29" s="28" t="s">
        <v>25</v>
      </c>
      <c r="E29" s="29"/>
      <c r="F29" s="28"/>
      <c r="G29" s="35" t="s">
        <v>91</v>
      </c>
      <c r="H29" s="42"/>
      <c r="I29" s="42">
        <f>(IF(D29="Yes",3,0))</f>
        <v>0</v>
      </c>
      <c r="J29" s="42"/>
      <c r="K29" s="37"/>
      <c r="L29" s="51"/>
      <c r="M29" s="12" t="s">
        <v>23</v>
      </c>
      <c r="N29" s="12" t="s">
        <v>92</v>
      </c>
      <c r="O29" s="12" t="s">
        <v>93</v>
      </c>
      <c r="P29" s="44" t="str">
        <f>IF((D29)="YES",Q29,"OK - Please continue to next question")</f>
        <v>OK - Please continue to next question</v>
      </c>
      <c r="Q29" s="44" t="str">
        <f>IF(LEN(E29)=0,"Please provide a short justification for this selection.
Example: If the supplier service was unavailable, HPE would experience a revenue loss of $200,000 per hour in orders and 2,000 idle order agents that depend on the system..","OK - Please continue to next question")</f>
        <v>Please provide a short justification for this selection._x000D_Example: If the supplier service was unavailable, HPE would experience a revenue loss of $200,000 per hour in orders and 2,000 idle order agents that depend on the system..</v>
      </c>
      <c r="R29" s="13"/>
      <c r="S29" s="13"/>
      <c r="T29" s="13"/>
      <c r="U29" s="13"/>
      <c r="V29" s="34">
        <f>IF(F29="OK - Please continue to next question",0,1)</f>
        <v>1</v>
      </c>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4"/>
      <c r="BB29" s="15"/>
    </row>
    <row r="30" spans="1:54" ht="75.75" customHeight="1">
      <c r="A30" s="7"/>
      <c r="B30" s="26">
        <v>26</v>
      </c>
      <c r="C30" s="27" t="s">
        <v>94</v>
      </c>
      <c r="D30" s="28" t="s">
        <v>23</v>
      </c>
      <c r="E30" s="28" t="s">
        <v>95</v>
      </c>
      <c r="F30" s="28"/>
      <c r="G30" s="42"/>
      <c r="H30" s="42"/>
      <c r="I30" s="42">
        <f>(IF(D30="No",5,(IF(D30="Don't Know",5,0))))</f>
        <v>0</v>
      </c>
      <c r="J30" s="42"/>
      <c r="K30" s="43"/>
      <c r="L30" s="51"/>
      <c r="M30" s="12" t="s">
        <v>25</v>
      </c>
      <c r="N30" s="12" t="s">
        <v>96</v>
      </c>
      <c r="O30" s="13"/>
      <c r="P30" s="44" t="str">
        <f>IF(AND(D30="N/A",LEN(E30)=0),"Please enter reason why N/A",(IF((D30)="YES",R30,Q30)))</f>
        <v>OK - Please continue to next question</v>
      </c>
      <c r="Q30" s="44" t="str">
        <f>IF(D30="N/A","OK - Please continue to next Question","You must work with the Supplier to ensure securely sending confidential HPE information.")</f>
        <v>You must work with the Supplier to ensure securely sending confidential HPE information.</v>
      </c>
      <c r="R30" s="44" t="s">
        <v>44</v>
      </c>
      <c r="S30" s="47"/>
      <c r="T30" s="47"/>
      <c r="U30" s="47"/>
      <c r="V30" s="34">
        <f>IF(OR(F30="OK - Please continue to next question",F30="You must work with the Supplier to ensure securely sending confidential HPE information."),0,1)</f>
        <v>1</v>
      </c>
      <c r="W30" s="47">
        <f>IF(K30="OK - Review next question",0,1)</f>
        <v>1</v>
      </c>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4"/>
      <c r="BB30" s="15"/>
    </row>
    <row r="31" spans="1:54" ht="53.25" customHeight="1">
      <c r="A31" s="7"/>
      <c r="B31" s="56">
        <v>27</v>
      </c>
      <c r="C31" s="57" t="s">
        <v>97</v>
      </c>
      <c r="D31" s="28" t="s">
        <v>23</v>
      </c>
      <c r="E31" s="28" t="s">
        <v>98</v>
      </c>
      <c r="F31" s="28"/>
      <c r="G31" s="58" t="s">
        <v>99</v>
      </c>
      <c r="H31" s="59"/>
      <c r="I31" s="59">
        <f>(IF(D31="Yes",-1000,0))</f>
        <v>-1000</v>
      </c>
      <c r="J31" s="59"/>
      <c r="K31" s="60"/>
      <c r="L31" s="38"/>
      <c r="M31" s="12" t="s">
        <v>32</v>
      </c>
      <c r="N31" s="12" t="s">
        <v>100</v>
      </c>
      <c r="O31" s="13"/>
      <c r="P31" s="44" t="s">
        <v>44</v>
      </c>
      <c r="Q31" s="13"/>
      <c r="R31" s="13"/>
      <c r="S31" s="13"/>
      <c r="T31" s="13"/>
      <c r="U31" s="13"/>
      <c r="V31" s="34">
        <f>IF(F31="OK - Please continue to next question",0,1)</f>
        <v>1</v>
      </c>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4"/>
      <c r="BB31" s="15"/>
    </row>
    <row r="32" spans="1:54" ht="26.25" customHeight="1">
      <c r="A32" s="61"/>
      <c r="B32" s="62"/>
      <c r="C32" s="63"/>
      <c r="D32" s="64">
        <f>COUNTA(D5:D31)</f>
        <v>27</v>
      </c>
      <c r="E32" s="65"/>
      <c r="F32" s="65"/>
      <c r="G32" s="63"/>
      <c r="H32" s="66"/>
      <c r="I32" s="66"/>
      <c r="J32" s="66"/>
      <c r="K32" s="66"/>
      <c r="L32" s="67"/>
      <c r="M32" s="13"/>
      <c r="N32" s="12" t="s">
        <v>101</v>
      </c>
      <c r="O32" s="41"/>
      <c r="P32" s="13"/>
      <c r="Q32" s="13"/>
      <c r="R32" s="13"/>
      <c r="S32" s="13"/>
      <c r="T32" s="13"/>
      <c r="U32" s="13"/>
      <c r="V32" s="34">
        <f>SUM(V5:V31)</f>
        <v>27</v>
      </c>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5"/>
    </row>
    <row r="33" spans="1:54" ht="18.75" customHeight="1">
      <c r="A33" s="61"/>
      <c r="B33" s="68"/>
      <c r="C33" s="133" t="s">
        <v>102</v>
      </c>
      <c r="D33" s="128" t="str">
        <f>IF(AND(V32=0,D32=27),(IF(J4&lt;=0,"VALIDATION REQUIRED",IF(J4&lt;9,"LOW",(IF(J4&lt;16,"MEDIUM",(IF(J4&lt;26,"HIGH","CRITICAL"))))))),"X")</f>
        <v>X</v>
      </c>
      <c r="E33" s="128" t="str">
        <f>IF(AND(V32=0,D32=27),SUM(I10:I31,J10:J31),"X")</f>
        <v>X</v>
      </c>
      <c r="F33" s="69" t="s">
        <v>103</v>
      </c>
      <c r="G33" s="70" t="s">
        <v>103</v>
      </c>
      <c r="H33" s="71"/>
      <c r="I33" s="34"/>
      <c r="J33" s="72"/>
      <c r="K33" s="71"/>
      <c r="L33" s="34"/>
      <c r="M33" s="41"/>
      <c r="N33" s="12" t="s">
        <v>104</v>
      </c>
      <c r="O33" s="41"/>
      <c r="P33" s="34"/>
      <c r="Q33" s="13"/>
      <c r="R33" s="55"/>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5"/>
    </row>
    <row r="34" spans="1:54" ht="18" customHeight="1">
      <c r="A34" s="61"/>
      <c r="B34" s="73"/>
      <c r="C34" s="134"/>
      <c r="D34" s="129"/>
      <c r="E34" s="129"/>
      <c r="F34" s="74" t="s">
        <v>105</v>
      </c>
      <c r="G34" s="75" t="s">
        <v>105</v>
      </c>
      <c r="H34" s="71"/>
      <c r="I34" s="34"/>
      <c r="J34" s="72"/>
      <c r="K34" s="71"/>
      <c r="L34" s="34"/>
      <c r="M34" s="41"/>
      <c r="N34" s="41"/>
      <c r="O34" s="41"/>
      <c r="P34" s="34"/>
      <c r="Q34" s="13"/>
      <c r="R34" s="55"/>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5"/>
    </row>
    <row r="35" spans="1:54" ht="15" customHeight="1">
      <c r="A35" s="61"/>
      <c r="B35" s="76"/>
      <c r="C35" s="134"/>
      <c r="D35" s="129"/>
      <c r="E35" s="129"/>
      <c r="F35" s="77" t="s">
        <v>106</v>
      </c>
      <c r="G35" s="78" t="s">
        <v>106</v>
      </c>
      <c r="H35" s="79"/>
      <c r="I35" s="13"/>
      <c r="J35" s="76"/>
      <c r="K35" s="71"/>
      <c r="L35" s="13"/>
      <c r="M35" s="13"/>
      <c r="N35" s="41"/>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5"/>
    </row>
    <row r="36" spans="1:54" ht="20.25" customHeight="1">
      <c r="A36" s="61"/>
      <c r="B36" s="76"/>
      <c r="C36" s="135"/>
      <c r="D36" s="130"/>
      <c r="E36" s="130"/>
      <c r="F36" s="80" t="s">
        <v>107</v>
      </c>
      <c r="G36" s="81" t="s">
        <v>107</v>
      </c>
      <c r="H36" s="79"/>
      <c r="I36" s="13"/>
      <c r="J36" s="76"/>
      <c r="K36" s="71"/>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5"/>
    </row>
    <row r="37" spans="1:54" ht="153.75" customHeight="1">
      <c r="A37" s="61"/>
      <c r="B37" s="76"/>
      <c r="C37" s="136" t="s">
        <v>108</v>
      </c>
      <c r="D37" s="131" t="str">
        <f>IF(K4&gt;0,"There are Remediation Items as listed in column K.  Items in RED are Cyber Security related issues that will need remediation and entered/approved per the Cyber Security Issue Management process.  Click here to enter.","")</f>
        <v/>
      </c>
      <c r="E37" s="132"/>
      <c r="F37" s="132"/>
      <c r="G37" s="132"/>
      <c r="H37" s="79"/>
      <c r="I37" s="13"/>
      <c r="J37" s="76"/>
      <c r="K37" s="71"/>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5"/>
    </row>
    <row r="38" spans="1:54" ht="105.75" customHeight="1">
      <c r="A38" s="61"/>
      <c r="B38" s="76"/>
      <c r="C38" s="137"/>
      <c r="D38" s="140"/>
      <c r="E38" s="141"/>
      <c r="F38" s="141"/>
      <c r="G38" s="141"/>
      <c r="H38" s="79"/>
      <c r="I38" s="13"/>
      <c r="J38" s="76"/>
      <c r="K38" s="71"/>
      <c r="L38" s="13"/>
      <c r="M38" s="13"/>
      <c r="N38" s="13"/>
      <c r="O38" s="13"/>
      <c r="P38" s="44" t="str">
        <f>IF(J4&lt;=0,"Please forward a copy of this Business Questionionaire to cybersecurity.ce@hpe.com for next steps to validate prior Supplier Compliance Assessment.",IF(J4&lt;9,"Please click on the 'Low Risk' tab below for next steps",(IF(J4&lt;16,"Please click on the 'Medium Risk' tab below for next steps",(IF(J4&lt;26,"Please click on the 'High Risk' tab below for next steps","Please click on the 'Critical Risk' tab below for next steps"))))))</f>
        <v>Please forward a copy of this Business Questionionaire to cybersecurity.ce@hpe.com for next steps to validate prior Supplier Compliance Assessment.</v>
      </c>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5"/>
    </row>
    <row r="39" spans="1:54" ht="15.75" customHeight="1">
      <c r="A39" s="61"/>
      <c r="B39" s="13"/>
      <c r="C39" s="82"/>
      <c r="D39" s="142" t="str">
        <f>IF(K5&gt;0,"Please note there are Remediation Items that need to be addressed. Please make note of these and address as instructed.","")</f>
        <v/>
      </c>
      <c r="E39" s="143"/>
      <c r="F39" s="143"/>
      <c r="G39" s="14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5"/>
    </row>
    <row r="40" spans="1:54" ht="15" customHeight="1">
      <c r="A40" s="6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5"/>
    </row>
    <row r="41" spans="1:54" ht="15" customHeight="1">
      <c r="A41" s="61"/>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5"/>
    </row>
    <row r="42" spans="1:54" ht="15" customHeight="1">
      <c r="A42" s="61"/>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5"/>
    </row>
    <row r="43" spans="1:54" ht="15" customHeight="1">
      <c r="A43" s="61"/>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5"/>
    </row>
    <row r="44" spans="1:54" ht="15" customHeight="1">
      <c r="A44" s="61"/>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5"/>
    </row>
    <row r="45" spans="1:54" ht="15" customHeight="1">
      <c r="A45" s="61"/>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5"/>
    </row>
    <row r="46" spans="1:54" ht="15" customHeight="1">
      <c r="A46" s="61"/>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5"/>
    </row>
    <row r="47" spans="1:54" ht="15" customHeight="1">
      <c r="A47" s="61"/>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5"/>
    </row>
    <row r="48" spans="1:54" ht="15" customHeight="1">
      <c r="A48" s="61"/>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5"/>
    </row>
    <row r="49" spans="1:54" ht="15" customHeight="1">
      <c r="A49" s="61"/>
      <c r="B49" s="13"/>
      <c r="C49" s="13"/>
      <c r="D49" s="13"/>
      <c r="E49" s="34"/>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5"/>
    </row>
    <row r="50" spans="1:54" ht="15" customHeight="1">
      <c r="A50" s="61"/>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5"/>
    </row>
    <row r="51" spans="1:54" ht="15" customHeight="1">
      <c r="A51" s="83"/>
      <c r="B51" s="84"/>
      <c r="C51" s="84"/>
      <c r="D51" s="84"/>
      <c r="E51" s="85"/>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6"/>
    </row>
  </sheetData>
  <mergeCells count="9">
    <mergeCell ref="B2:F2"/>
    <mergeCell ref="D38:G38"/>
    <mergeCell ref="D39:G39"/>
    <mergeCell ref="B3:F3"/>
    <mergeCell ref="E33:E36"/>
    <mergeCell ref="D37:G37"/>
    <mergeCell ref="C33:C36"/>
    <mergeCell ref="D33:D36"/>
    <mergeCell ref="C37:C38"/>
  </mergeCells>
  <conditionalFormatting sqref="I4:J4">
    <cfRule type="cellIs" dxfId="20" priority="1" stopIfTrue="1" operator="greaterThanOrEqual">
      <formula>25</formula>
    </cfRule>
    <cfRule type="cellIs" dxfId="19" priority="2" stopIfTrue="1" operator="between">
      <formula>9</formula>
      <formula>15</formula>
    </cfRule>
    <cfRule type="cellIs" dxfId="18" priority="3" stopIfTrue="1" operator="lessThanOrEqual">
      <formula>8</formula>
    </cfRule>
    <cfRule type="cellIs" dxfId="17" priority="4" stopIfTrue="1" operator="between">
      <formula>16</formula>
      <formula>24</formula>
    </cfRule>
  </conditionalFormatting>
  <conditionalFormatting sqref="K4">
    <cfRule type="cellIs" dxfId="16" priority="5" stopIfTrue="1" operator="greaterThan">
      <formula>0</formula>
    </cfRule>
  </conditionalFormatting>
  <conditionalFormatting sqref="D10:D31">
    <cfRule type="cellIs" dxfId="15" priority="6" stopIfTrue="1" operator="notEqual">
      <formula>""""""</formula>
    </cfRule>
  </conditionalFormatting>
  <conditionalFormatting sqref="K10 K20 K23 K30">
    <cfRule type="cellIs" dxfId="14" priority="7" stopIfTrue="1" operator="equal">
      <formula>0</formula>
    </cfRule>
    <cfRule type="containsText" dxfId="13" priority="8" stopIfTrue="1" operator="containsText" text="Remediation Plan / Business Action is Required">
      <formula>NOT(ISERROR(FIND(UPPER("Remediation Plan / Business Action is Required"),UPPER(K10))))</formula>
      <formula>"Remediation Plan / Business Action is Required"</formula>
    </cfRule>
  </conditionalFormatting>
  <conditionalFormatting sqref="K11">
    <cfRule type="cellIs" dxfId="12" priority="9" stopIfTrue="1" operator="equal">
      <formula>0</formula>
    </cfRule>
    <cfRule type="containsText" dxfId="11" priority="10" stopIfTrue="1" operator="containsText" text="Enter Product Security Request">
      <formula>NOT(ISERROR(FIND(UPPER("Enter Product Security Request"),UPPER(K11))))</formula>
      <formula>"Enter Product Security Request"</formula>
    </cfRule>
  </conditionalFormatting>
  <conditionalFormatting sqref="K12">
    <cfRule type="cellIs" dxfId="10" priority="11" stopIfTrue="1" operator="equal">
      <formula>0</formula>
    </cfRule>
    <cfRule type="containsText" dxfId="9" priority="12" stopIfTrue="1" operator="containsText" text="Enter HPE's mobile application governance process">
      <formula>NOT(ISERROR(FIND(UPPER("Enter HPE's mobile application governance process"),UPPER(K12))))</formula>
      <formula>"Enter HPE's mobile application governance process"</formula>
    </cfRule>
  </conditionalFormatting>
  <conditionalFormatting sqref="K13 K24">
    <cfRule type="cellIs" dxfId="8" priority="13" stopIfTrue="1" operator="equal">
      <formula>0</formula>
    </cfRule>
    <cfRule type="containsText" dxfId="7" priority="14" stopIfTrue="1" operator="containsText" text="Follow up as instructed">
      <formula>NOT(ISERROR(FIND(UPPER("Follow up as instructed"),UPPER(K13))))</formula>
      <formula>"Follow up as instructed"</formula>
    </cfRule>
  </conditionalFormatting>
  <conditionalFormatting sqref="K18:K19 K21:K22">
    <cfRule type="containsText" dxfId="6" priority="15" stopIfTrue="1" operator="containsText" text="Remediation Plan / Business Action is Required">
      <formula>NOT(ISERROR(FIND(UPPER("Remediation Plan / Business Action is Required"),UPPER(K18))))</formula>
      <formula>"Remediation Plan / Business Action is Required"</formula>
    </cfRule>
  </conditionalFormatting>
  <conditionalFormatting sqref="L20:L24">
    <cfRule type="containsText" dxfId="5" priority="16" stopIfTrue="1" operator="containsText" text="Remediation Plan is Required">
      <formula>NOT(ISERROR(FIND(UPPER("Remediation Plan is Required"),UPPER(L20))))</formula>
      <formula>"Remediation Plan is Required"</formula>
    </cfRule>
  </conditionalFormatting>
  <conditionalFormatting sqref="E33:E36">
    <cfRule type="cellIs" dxfId="4" priority="17" stopIfTrue="1" operator="lessThan">
      <formula>0</formula>
    </cfRule>
    <cfRule type="cellIs" dxfId="3" priority="18" stopIfTrue="1" operator="between">
      <formula>0</formula>
      <formula>8</formula>
    </cfRule>
    <cfRule type="cellIs" dxfId="2" priority="19" stopIfTrue="1" operator="between">
      <formula>9</formula>
      <formula>15</formula>
    </cfRule>
    <cfRule type="cellIs" dxfId="1" priority="20" stopIfTrue="1" operator="between">
      <formula>16</formula>
      <formula>25</formula>
    </cfRule>
    <cfRule type="cellIs" dxfId="0" priority="21" stopIfTrue="1" operator="greaterThanOrEqual">
      <formula>25</formula>
    </cfRule>
  </conditionalFormatting>
  <hyperlinks>
    <hyperlink ref="D6" r:id="rId1"/>
    <hyperlink ref="D7" r:id="rId2" display="Portal - https://ec2-52-26-153-223.us-west-2.compute.amazonaws.com"/>
    <hyperlink ref="E7" r:id="rId3" display="Temporary URL on a AWS host, will be moved to https://www.hpedailyfeed.today or https://thedailyfeed.today "/>
  </hyperlinks>
  <pageMargins left="0.7" right="0.7" top="0.75" bottom="0.75" header="0.3" footer="0.3"/>
  <headerFooter>
    <oddFooter>&amp;C&amp;"Helvetica,Regular"&amp;12&amp;K000000&amp;P</oddFooter>
  </headerFooter>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55"/>
  <sheetViews>
    <sheetView showGridLines="0" workbookViewId="0"/>
  </sheetViews>
  <sheetFormatPr baseColWidth="10" defaultColWidth="8.83203125" defaultRowHeight="15" customHeight="1" x14ac:dyDescent="0"/>
  <cols>
    <col min="1" max="1" width="4.6640625" style="87" customWidth="1"/>
    <col min="2" max="2" width="130.83203125" style="87" customWidth="1"/>
    <col min="3" max="256" width="8.83203125" style="87" customWidth="1"/>
  </cols>
  <sheetData>
    <row r="1" spans="1:5" ht="19.5" customHeight="1">
      <c r="A1" s="88"/>
      <c r="B1" s="89" t="s">
        <v>109</v>
      </c>
      <c r="C1" s="90"/>
      <c r="D1" s="91"/>
      <c r="E1" s="91"/>
    </row>
    <row r="2" spans="1:5" ht="15" customHeight="1">
      <c r="A2" s="92"/>
      <c r="B2" s="93"/>
      <c r="C2" s="90"/>
      <c r="D2" s="91"/>
      <c r="E2" s="91"/>
    </row>
    <row r="3" spans="1:5" ht="15" customHeight="1">
      <c r="A3" s="94"/>
      <c r="B3" s="95"/>
      <c r="C3" s="90"/>
      <c r="D3" s="91"/>
      <c r="E3" s="91"/>
    </row>
    <row r="4" spans="1:5" ht="15" customHeight="1">
      <c r="A4" s="94">
        <v>1</v>
      </c>
      <c r="B4" s="96" t="s">
        <v>110</v>
      </c>
      <c r="C4" s="90"/>
      <c r="D4" s="91"/>
      <c r="E4" s="91"/>
    </row>
    <row r="5" spans="1:5" ht="15" customHeight="1">
      <c r="A5" s="94"/>
      <c r="B5" s="96" t="str">
        <f>HYPERLINK("https://hpe.sharepoint.com/teams/cyber-issue-mgmt/compliance/Lists/Supplier%20Compliance%20Evaluation/My%20View.aspx","Cyber Security Supplier Compliance Assessment - Website")</f>
        <v>Cyber Security Supplier Compliance Assessment - Website</v>
      </c>
      <c r="C5" s="90"/>
      <c r="D5" s="91"/>
      <c r="E5" s="91"/>
    </row>
    <row r="6" spans="1:5" ht="15" customHeight="1">
      <c r="A6" s="94"/>
      <c r="B6" s="95"/>
      <c r="C6" s="90"/>
      <c r="D6" s="91"/>
      <c r="E6" s="91"/>
    </row>
    <row r="7" spans="1:5" ht="15" customHeight="1">
      <c r="A7" s="94">
        <v>2</v>
      </c>
      <c r="B7" s="96" t="s">
        <v>111</v>
      </c>
      <c r="C7" s="90"/>
      <c r="D7" s="91"/>
      <c r="E7" s="91"/>
    </row>
    <row r="8" spans="1:5" ht="15" customHeight="1">
      <c r="A8" s="94"/>
      <c r="B8" s="95"/>
      <c r="C8" s="90"/>
      <c r="D8" s="91"/>
      <c r="E8" s="91"/>
    </row>
    <row r="9" spans="1:5" ht="15" customHeight="1">
      <c r="A9" s="94"/>
      <c r="B9" s="95"/>
      <c r="C9" s="90"/>
      <c r="D9" s="91"/>
      <c r="E9" s="91"/>
    </row>
    <row r="10" spans="1:5" ht="15" customHeight="1">
      <c r="A10" s="94"/>
      <c r="B10" s="95"/>
      <c r="C10" s="90"/>
      <c r="D10" s="91"/>
      <c r="E10" s="91"/>
    </row>
    <row r="11" spans="1:5" ht="15" customHeight="1">
      <c r="A11" s="94"/>
      <c r="B11" s="95"/>
      <c r="C11" s="90"/>
      <c r="D11" s="91"/>
      <c r="E11" s="91"/>
    </row>
    <row r="12" spans="1:5" ht="15" customHeight="1">
      <c r="A12" s="94"/>
      <c r="B12" s="95"/>
      <c r="C12" s="90"/>
      <c r="D12" s="91"/>
      <c r="E12" s="91"/>
    </row>
    <row r="13" spans="1:5" ht="15" customHeight="1">
      <c r="A13" s="94"/>
      <c r="B13" s="95"/>
      <c r="C13" s="90"/>
      <c r="D13" s="91"/>
      <c r="E13" s="91"/>
    </row>
    <row r="14" spans="1:5" ht="15" customHeight="1">
      <c r="A14" s="94"/>
      <c r="B14" s="95"/>
      <c r="C14" s="90"/>
      <c r="D14" s="91"/>
      <c r="E14" s="91"/>
    </row>
    <row r="15" spans="1:5" ht="15" customHeight="1">
      <c r="A15" s="94"/>
      <c r="B15" s="95"/>
      <c r="C15" s="90"/>
      <c r="D15" s="91"/>
      <c r="E15" s="91"/>
    </row>
    <row r="16" spans="1:5" ht="15" customHeight="1">
      <c r="A16" s="94"/>
      <c r="B16" s="95"/>
      <c r="C16" s="90"/>
      <c r="D16" s="91"/>
      <c r="E16" s="91"/>
    </row>
    <row r="17" spans="1:5" ht="15" customHeight="1">
      <c r="A17" s="94"/>
      <c r="B17" s="95"/>
      <c r="C17" s="90"/>
      <c r="D17" s="91"/>
      <c r="E17" s="91"/>
    </row>
    <row r="18" spans="1:5" ht="15" customHeight="1">
      <c r="A18" s="94"/>
      <c r="B18" s="95"/>
      <c r="C18" s="90"/>
      <c r="D18" s="91"/>
      <c r="E18" s="91"/>
    </row>
    <row r="19" spans="1:5" ht="15" customHeight="1">
      <c r="A19" s="94"/>
      <c r="B19" s="95"/>
      <c r="C19" s="90"/>
      <c r="D19" s="91"/>
      <c r="E19" s="91"/>
    </row>
    <row r="20" spans="1:5" ht="15" customHeight="1">
      <c r="A20" s="94"/>
      <c r="B20" s="95"/>
      <c r="C20" s="90"/>
      <c r="D20" s="91"/>
      <c r="E20" s="91"/>
    </row>
    <row r="21" spans="1:5" ht="15" customHeight="1">
      <c r="A21" s="94"/>
      <c r="B21" s="95"/>
      <c r="C21" s="90"/>
      <c r="D21" s="91"/>
      <c r="E21" s="91"/>
    </row>
    <row r="22" spans="1:5" ht="15" customHeight="1">
      <c r="A22" s="94"/>
      <c r="B22" s="95"/>
      <c r="C22" s="90"/>
      <c r="D22" s="91"/>
      <c r="E22" s="91"/>
    </row>
    <row r="23" spans="1:5" ht="15" customHeight="1">
      <c r="A23" s="94"/>
      <c r="B23" s="95"/>
      <c r="C23" s="90"/>
      <c r="D23" s="91"/>
      <c r="E23" s="91"/>
    </row>
    <row r="24" spans="1:5" ht="15" customHeight="1">
      <c r="A24" s="94"/>
      <c r="B24" s="95"/>
      <c r="C24" s="90"/>
      <c r="D24" s="91"/>
      <c r="E24" s="91"/>
    </row>
    <row r="25" spans="1:5" ht="15" customHeight="1">
      <c r="A25" s="94"/>
      <c r="B25" s="95"/>
      <c r="C25" s="90"/>
      <c r="D25" s="91"/>
      <c r="E25" s="91"/>
    </row>
    <row r="26" spans="1:5" ht="15" customHeight="1">
      <c r="A26" s="94"/>
      <c r="B26" s="95"/>
      <c r="C26" s="90"/>
      <c r="D26" s="91"/>
      <c r="E26" s="91"/>
    </row>
    <row r="27" spans="1:5" ht="15" customHeight="1">
      <c r="A27" s="94"/>
      <c r="B27" s="95"/>
      <c r="C27" s="90"/>
      <c r="D27" s="91"/>
      <c r="E27" s="91"/>
    </row>
    <row r="28" spans="1:5" ht="15" customHeight="1">
      <c r="A28" s="94"/>
      <c r="B28" s="95"/>
      <c r="C28" s="90"/>
      <c r="D28" s="91"/>
      <c r="E28" s="91"/>
    </row>
    <row r="29" spans="1:5" ht="15" customHeight="1">
      <c r="A29" s="94"/>
      <c r="B29" s="95"/>
      <c r="C29" s="90"/>
      <c r="D29" s="91"/>
      <c r="E29" s="91"/>
    </row>
    <row r="30" spans="1:5" ht="15" customHeight="1">
      <c r="A30" s="94"/>
      <c r="B30" s="95"/>
      <c r="C30" s="90"/>
      <c r="D30" s="91"/>
      <c r="E30" s="91"/>
    </row>
    <row r="31" spans="1:5" ht="15" customHeight="1">
      <c r="A31" s="94"/>
      <c r="B31" s="95"/>
      <c r="C31" s="90"/>
      <c r="D31" s="91"/>
      <c r="E31" s="91"/>
    </row>
    <row r="32" spans="1:5" ht="15" customHeight="1">
      <c r="A32" s="94"/>
      <c r="B32" s="95"/>
      <c r="C32" s="90"/>
      <c r="D32" s="91"/>
      <c r="E32" s="91"/>
    </row>
    <row r="33" spans="1:5" ht="15" customHeight="1">
      <c r="A33" s="94"/>
      <c r="B33" s="95"/>
      <c r="C33" s="90"/>
      <c r="D33" s="91"/>
      <c r="E33" s="91"/>
    </row>
    <row r="34" spans="1:5" ht="15" customHeight="1">
      <c r="A34" s="94"/>
      <c r="B34" s="95"/>
      <c r="C34" s="90"/>
      <c r="D34" s="91"/>
      <c r="E34" s="91"/>
    </row>
    <row r="35" spans="1:5" ht="15" customHeight="1">
      <c r="A35" s="94"/>
      <c r="B35" s="95"/>
      <c r="C35" s="90"/>
      <c r="D35" s="91"/>
      <c r="E35" s="91"/>
    </row>
    <row r="36" spans="1:5" ht="15" customHeight="1">
      <c r="A36" s="94"/>
      <c r="B36" s="95"/>
      <c r="C36" s="90"/>
      <c r="D36" s="91"/>
      <c r="E36" s="91"/>
    </row>
    <row r="37" spans="1:5" ht="15" customHeight="1">
      <c r="A37" s="94"/>
      <c r="B37" s="95"/>
      <c r="C37" s="90"/>
      <c r="D37" s="91"/>
      <c r="E37" s="91"/>
    </row>
    <row r="38" spans="1:5" ht="15" customHeight="1">
      <c r="A38" s="94">
        <v>3</v>
      </c>
      <c r="B38" s="96" t="s">
        <v>112</v>
      </c>
      <c r="C38" s="90"/>
      <c r="D38" s="91"/>
      <c r="E38" s="91"/>
    </row>
    <row r="39" spans="1:5" ht="15" customHeight="1">
      <c r="A39" s="94"/>
      <c r="B39" s="95"/>
      <c r="C39" s="90"/>
      <c r="D39" s="91"/>
      <c r="E39" s="91"/>
    </row>
    <row r="40" spans="1:5" ht="15" customHeight="1">
      <c r="A40" s="94">
        <v>4</v>
      </c>
      <c r="B40" s="96" t="s">
        <v>113</v>
      </c>
      <c r="C40" s="90"/>
      <c r="D40" s="91"/>
      <c r="E40" s="91"/>
    </row>
    <row r="41" spans="1:5" ht="15" customHeight="1">
      <c r="A41" s="94"/>
      <c r="B41" s="95"/>
      <c r="C41" s="90"/>
      <c r="D41" s="91"/>
      <c r="E41" s="91"/>
    </row>
    <row r="42" spans="1:5" ht="15" customHeight="1">
      <c r="A42" s="94">
        <v>5</v>
      </c>
      <c r="B42" s="96" t="s">
        <v>114</v>
      </c>
      <c r="C42" s="90"/>
      <c r="D42" s="91"/>
      <c r="E42" s="91"/>
    </row>
    <row r="43" spans="1:5" ht="15" customHeight="1">
      <c r="A43" s="94"/>
      <c r="B43" s="95"/>
      <c r="C43" s="90"/>
      <c r="D43" s="91"/>
      <c r="E43" s="91"/>
    </row>
    <row r="44" spans="1:5" ht="15" customHeight="1">
      <c r="A44" s="94">
        <v>4</v>
      </c>
      <c r="B44" s="96" t="s">
        <v>115</v>
      </c>
      <c r="C44" s="90"/>
      <c r="D44" s="91"/>
      <c r="E44" s="91"/>
    </row>
    <row r="45" spans="1:5" ht="15" customHeight="1">
      <c r="A45" s="94"/>
      <c r="B45" s="95"/>
      <c r="C45" s="90"/>
      <c r="D45" s="91"/>
      <c r="E45" s="91"/>
    </row>
    <row r="46" spans="1:5" ht="15" customHeight="1">
      <c r="A46" s="94"/>
      <c r="B46" s="95"/>
      <c r="C46" s="90"/>
      <c r="D46" s="91"/>
      <c r="E46" s="91"/>
    </row>
    <row r="47" spans="1:5" ht="15" customHeight="1">
      <c r="A47" s="94"/>
      <c r="B47" s="95"/>
      <c r="C47" s="90"/>
      <c r="D47" s="91"/>
      <c r="E47" s="91"/>
    </row>
    <row r="48" spans="1:5" ht="15" customHeight="1">
      <c r="A48" s="94"/>
      <c r="B48" s="95"/>
      <c r="C48" s="90"/>
      <c r="D48" s="91"/>
      <c r="E48" s="91"/>
    </row>
    <row r="49" spans="1:5" ht="15" customHeight="1">
      <c r="A49" s="94"/>
      <c r="B49" s="95"/>
      <c r="C49" s="90"/>
      <c r="D49" s="91"/>
      <c r="E49" s="91"/>
    </row>
    <row r="50" spans="1:5" ht="15" customHeight="1">
      <c r="A50" s="94"/>
      <c r="B50" s="95"/>
      <c r="C50" s="90"/>
      <c r="D50" s="91"/>
      <c r="E50" s="91"/>
    </row>
    <row r="51" spans="1:5" ht="15" customHeight="1">
      <c r="A51" s="94"/>
      <c r="B51" s="95"/>
      <c r="C51" s="90"/>
      <c r="D51" s="91"/>
      <c r="E51" s="91"/>
    </row>
    <row r="52" spans="1:5" ht="15" customHeight="1">
      <c r="A52" s="94"/>
      <c r="B52" s="95"/>
      <c r="C52" s="90"/>
      <c r="D52" s="91"/>
      <c r="E52" s="91"/>
    </row>
    <row r="53" spans="1:5" ht="15" customHeight="1">
      <c r="A53" s="94"/>
      <c r="B53" s="95"/>
      <c r="C53" s="90"/>
      <c r="D53" s="91"/>
      <c r="E53" s="91"/>
    </row>
    <row r="54" spans="1:5" ht="15" customHeight="1">
      <c r="A54" s="94"/>
      <c r="B54" s="95"/>
      <c r="C54" s="90"/>
      <c r="D54" s="91"/>
      <c r="E54" s="91"/>
    </row>
    <row r="55" spans="1:5" ht="15" customHeight="1">
      <c r="A55" s="94"/>
      <c r="B55" s="95"/>
      <c r="C55" s="90"/>
      <c r="D55" s="91"/>
      <c r="E55" s="91"/>
    </row>
    <row r="56" spans="1:5" ht="15" customHeight="1">
      <c r="A56" s="94"/>
      <c r="B56" s="95"/>
      <c r="C56" s="90"/>
      <c r="D56" s="91"/>
      <c r="E56" s="91"/>
    </row>
    <row r="57" spans="1:5" ht="15" customHeight="1">
      <c r="A57" s="94"/>
      <c r="B57" s="95"/>
      <c r="C57" s="90"/>
      <c r="D57" s="91"/>
      <c r="E57" s="91"/>
    </row>
    <row r="58" spans="1:5" ht="15" customHeight="1">
      <c r="A58" s="94"/>
      <c r="B58" s="95"/>
      <c r="C58" s="90"/>
      <c r="D58" s="91"/>
      <c r="E58" s="91"/>
    </row>
    <row r="59" spans="1:5" ht="15" customHeight="1">
      <c r="A59" s="94"/>
      <c r="B59" s="95"/>
      <c r="C59" s="90"/>
      <c r="D59" s="91"/>
      <c r="E59" s="91"/>
    </row>
    <row r="60" spans="1:5" ht="15" customHeight="1">
      <c r="A60" s="94"/>
      <c r="B60" s="95"/>
      <c r="C60" s="90"/>
      <c r="D60" s="91"/>
      <c r="E60" s="91"/>
    </row>
    <row r="61" spans="1:5" ht="15" customHeight="1">
      <c r="A61" s="94"/>
      <c r="B61" s="95"/>
      <c r="C61" s="90"/>
      <c r="D61" s="91"/>
      <c r="E61" s="91"/>
    </row>
    <row r="62" spans="1:5" ht="15" customHeight="1">
      <c r="A62" s="94"/>
      <c r="B62" s="95"/>
      <c r="C62" s="90"/>
      <c r="D62" s="91"/>
      <c r="E62" s="91"/>
    </row>
    <row r="63" spans="1:5" ht="15" customHeight="1">
      <c r="A63" s="94"/>
      <c r="B63" s="95"/>
      <c r="C63" s="90"/>
      <c r="D63" s="91"/>
      <c r="E63" s="91"/>
    </row>
    <row r="64" spans="1:5" ht="15" customHeight="1">
      <c r="A64" s="94"/>
      <c r="B64" s="95"/>
      <c r="C64" s="90"/>
      <c r="D64" s="91"/>
      <c r="E64" s="91"/>
    </row>
    <row r="65" spans="1:5" ht="15" customHeight="1">
      <c r="A65" s="94"/>
      <c r="B65" s="95"/>
      <c r="C65" s="90"/>
      <c r="D65" s="91"/>
      <c r="E65" s="91"/>
    </row>
    <row r="66" spans="1:5" ht="15" customHeight="1">
      <c r="A66" s="94"/>
      <c r="B66" s="95"/>
      <c r="C66" s="90"/>
      <c r="D66" s="91"/>
      <c r="E66" s="91"/>
    </row>
    <row r="67" spans="1:5" ht="15" customHeight="1">
      <c r="A67" s="94"/>
      <c r="B67" s="95"/>
      <c r="C67" s="90"/>
      <c r="D67" s="91"/>
      <c r="E67" s="91"/>
    </row>
    <row r="68" spans="1:5" ht="15" customHeight="1">
      <c r="A68" s="94"/>
      <c r="B68" s="95"/>
      <c r="C68" s="90"/>
      <c r="D68" s="91"/>
      <c r="E68" s="91"/>
    </row>
    <row r="69" spans="1:5" ht="15" customHeight="1">
      <c r="A69" s="94"/>
      <c r="B69" s="95"/>
      <c r="C69" s="90"/>
      <c r="D69" s="91"/>
      <c r="E69" s="91"/>
    </row>
    <row r="70" spans="1:5" ht="15" customHeight="1">
      <c r="A70" s="94"/>
      <c r="B70" s="95"/>
      <c r="C70" s="90"/>
      <c r="D70" s="91"/>
      <c r="E70" s="91"/>
    </row>
    <row r="71" spans="1:5" ht="15" customHeight="1">
      <c r="A71" s="94"/>
      <c r="B71" s="95"/>
      <c r="C71" s="90"/>
      <c r="D71" s="91"/>
      <c r="E71" s="91"/>
    </row>
    <row r="72" spans="1:5" ht="15" customHeight="1">
      <c r="A72" s="94"/>
      <c r="B72" s="95"/>
      <c r="C72" s="90"/>
      <c r="D72" s="91"/>
      <c r="E72" s="91"/>
    </row>
    <row r="73" spans="1:5" ht="15" customHeight="1">
      <c r="A73" s="94"/>
      <c r="B73" s="95"/>
      <c r="C73" s="90"/>
      <c r="D73" s="91"/>
      <c r="E73" s="91"/>
    </row>
    <row r="74" spans="1:5" ht="15" customHeight="1">
      <c r="A74" s="94"/>
      <c r="B74" s="95"/>
      <c r="C74" s="90"/>
      <c r="D74" s="91"/>
      <c r="E74" s="91"/>
    </row>
    <row r="75" spans="1:5" ht="15" customHeight="1">
      <c r="A75" s="94"/>
      <c r="B75" s="95"/>
      <c r="C75" s="90"/>
      <c r="D75" s="91"/>
      <c r="E75" s="91"/>
    </row>
    <row r="76" spans="1:5" ht="15" customHeight="1">
      <c r="A76" s="94"/>
      <c r="B76" s="95"/>
      <c r="C76" s="90"/>
      <c r="D76" s="91"/>
      <c r="E76" s="91"/>
    </row>
    <row r="77" spans="1:5" ht="15" customHeight="1">
      <c r="A77" s="94"/>
      <c r="B77" s="95"/>
      <c r="C77" s="90"/>
      <c r="D77" s="91"/>
      <c r="E77" s="91"/>
    </row>
    <row r="78" spans="1:5" ht="15" customHeight="1">
      <c r="A78" s="94"/>
      <c r="B78" s="95"/>
      <c r="C78" s="90"/>
      <c r="D78" s="91"/>
      <c r="E78" s="91"/>
    </row>
    <row r="79" spans="1:5" ht="15" customHeight="1">
      <c r="A79" s="94"/>
      <c r="B79" s="95"/>
      <c r="C79" s="90"/>
      <c r="D79" s="91"/>
      <c r="E79" s="91"/>
    </row>
    <row r="80" spans="1:5" ht="15" customHeight="1">
      <c r="A80" s="94"/>
      <c r="B80" s="95"/>
      <c r="C80" s="90"/>
      <c r="D80" s="91"/>
      <c r="E80" s="91"/>
    </row>
    <row r="81" spans="1:5" ht="15" customHeight="1">
      <c r="A81" s="94"/>
      <c r="B81" s="95"/>
      <c r="C81" s="90"/>
      <c r="D81" s="91"/>
      <c r="E81" s="91"/>
    </row>
    <row r="82" spans="1:5" ht="15" customHeight="1">
      <c r="A82" s="94"/>
      <c r="B82" s="95"/>
      <c r="C82" s="90"/>
      <c r="D82" s="91"/>
      <c r="E82" s="91"/>
    </row>
    <row r="83" spans="1:5" ht="15" customHeight="1">
      <c r="A83" s="94"/>
      <c r="B83" s="95"/>
      <c r="C83" s="90"/>
      <c r="D83" s="91"/>
      <c r="E83" s="91"/>
    </row>
    <row r="84" spans="1:5" ht="15" customHeight="1">
      <c r="A84" s="94"/>
      <c r="B84" s="95"/>
      <c r="C84" s="90"/>
      <c r="D84" s="91"/>
      <c r="E84" s="91"/>
    </row>
    <row r="85" spans="1:5" ht="15" customHeight="1">
      <c r="A85" s="94"/>
      <c r="B85" s="95"/>
      <c r="C85" s="90"/>
      <c r="D85" s="91"/>
      <c r="E85" s="91"/>
    </row>
    <row r="86" spans="1:5" ht="15" customHeight="1">
      <c r="A86" s="94"/>
      <c r="B86" s="95"/>
      <c r="C86" s="90"/>
      <c r="D86" s="91"/>
      <c r="E86" s="91"/>
    </row>
    <row r="87" spans="1:5" ht="15" customHeight="1">
      <c r="A87" s="94"/>
      <c r="B87" s="95"/>
      <c r="C87" s="90"/>
      <c r="D87" s="91"/>
      <c r="E87" s="91"/>
    </row>
    <row r="88" spans="1:5" ht="15" customHeight="1">
      <c r="A88" s="94"/>
      <c r="B88" s="95"/>
      <c r="C88" s="90"/>
      <c r="D88" s="91"/>
      <c r="E88" s="91"/>
    </row>
    <row r="89" spans="1:5" ht="15" customHeight="1">
      <c r="A89" s="94"/>
      <c r="B89" s="95"/>
      <c r="C89" s="90"/>
      <c r="D89" s="91"/>
      <c r="E89" s="91"/>
    </row>
    <row r="90" spans="1:5" ht="15" customHeight="1">
      <c r="A90" s="94"/>
      <c r="B90" s="95"/>
      <c r="C90" s="90"/>
      <c r="D90" s="91"/>
      <c r="E90" s="91"/>
    </row>
    <row r="91" spans="1:5" ht="15" customHeight="1">
      <c r="A91" s="94"/>
      <c r="B91" s="95"/>
      <c r="C91" s="90"/>
      <c r="D91" s="91"/>
      <c r="E91" s="91"/>
    </row>
    <row r="92" spans="1:5" ht="15" customHeight="1">
      <c r="A92" s="94"/>
      <c r="B92" s="95"/>
      <c r="C92" s="90"/>
      <c r="D92" s="91"/>
      <c r="E92" s="91"/>
    </row>
    <row r="93" spans="1:5" ht="15" customHeight="1">
      <c r="A93" s="94"/>
      <c r="B93" s="95"/>
      <c r="C93" s="90"/>
      <c r="D93" s="91"/>
      <c r="E93" s="91"/>
    </row>
    <row r="94" spans="1:5" ht="15" customHeight="1">
      <c r="A94" s="94"/>
      <c r="B94" s="95"/>
      <c r="C94" s="90"/>
      <c r="D94" s="91"/>
      <c r="E94" s="91"/>
    </row>
    <row r="95" spans="1:5" ht="15" customHeight="1">
      <c r="A95" s="94"/>
      <c r="B95" s="95"/>
      <c r="C95" s="90"/>
      <c r="D95" s="91"/>
      <c r="E95" s="91"/>
    </row>
    <row r="96" spans="1:5" ht="15" customHeight="1">
      <c r="A96" s="94"/>
      <c r="B96" s="95"/>
      <c r="C96" s="90"/>
      <c r="D96" s="91"/>
      <c r="E96" s="91"/>
    </row>
    <row r="97" spans="1:5" ht="15" customHeight="1">
      <c r="A97" s="94"/>
      <c r="B97" s="95"/>
      <c r="C97" s="90"/>
      <c r="D97" s="91"/>
      <c r="E97" s="91"/>
    </row>
    <row r="98" spans="1:5" ht="15" customHeight="1">
      <c r="A98" s="94"/>
      <c r="B98" s="95"/>
      <c r="C98" s="90"/>
      <c r="D98" s="91"/>
      <c r="E98" s="91"/>
    </row>
    <row r="99" spans="1:5" ht="15" customHeight="1">
      <c r="A99" s="94"/>
      <c r="B99" s="95"/>
      <c r="C99" s="90"/>
      <c r="D99" s="91"/>
      <c r="E99" s="91"/>
    </row>
    <row r="100" spans="1:5" ht="15" customHeight="1">
      <c r="A100" s="94"/>
      <c r="B100" s="95"/>
      <c r="C100" s="90"/>
      <c r="D100" s="91"/>
      <c r="E100" s="91"/>
    </row>
    <row r="101" spans="1:5" ht="15" customHeight="1">
      <c r="A101" s="94"/>
      <c r="B101" s="95"/>
      <c r="C101" s="90"/>
      <c r="D101" s="91"/>
      <c r="E101" s="91"/>
    </row>
    <row r="102" spans="1:5" ht="15" customHeight="1">
      <c r="A102" s="94"/>
      <c r="B102" s="95"/>
      <c r="C102" s="90"/>
      <c r="D102" s="91"/>
      <c r="E102" s="91"/>
    </row>
    <row r="103" spans="1:5" ht="15" customHeight="1">
      <c r="A103" s="94"/>
      <c r="B103" s="95"/>
      <c r="C103" s="90"/>
      <c r="D103" s="91"/>
      <c r="E103" s="91"/>
    </row>
    <row r="104" spans="1:5" ht="15" customHeight="1">
      <c r="A104" s="94"/>
      <c r="B104" s="95"/>
      <c r="C104" s="90"/>
      <c r="D104" s="91"/>
      <c r="E104" s="91"/>
    </row>
    <row r="105" spans="1:5" ht="15" customHeight="1">
      <c r="A105" s="94"/>
      <c r="B105" s="95"/>
      <c r="C105" s="90"/>
      <c r="D105" s="91"/>
      <c r="E105" s="91"/>
    </row>
    <row r="106" spans="1:5" ht="15" customHeight="1">
      <c r="A106" s="94"/>
      <c r="B106" s="95"/>
      <c r="C106" s="90"/>
      <c r="D106" s="91"/>
      <c r="E106" s="91"/>
    </row>
    <row r="107" spans="1:5" ht="15" customHeight="1">
      <c r="A107" s="94"/>
      <c r="B107" s="95"/>
      <c r="C107" s="90"/>
      <c r="D107" s="91"/>
      <c r="E107" s="91"/>
    </row>
    <row r="108" spans="1:5" ht="15" customHeight="1">
      <c r="A108" s="94"/>
      <c r="B108" s="95"/>
      <c r="C108" s="90"/>
      <c r="D108" s="91"/>
      <c r="E108" s="91"/>
    </row>
    <row r="109" spans="1:5" ht="15" customHeight="1">
      <c r="A109" s="94"/>
      <c r="B109" s="95"/>
      <c r="C109" s="90"/>
      <c r="D109" s="91"/>
      <c r="E109" s="91"/>
    </row>
    <row r="110" spans="1:5" ht="15" customHeight="1">
      <c r="A110" s="94"/>
      <c r="B110" s="95"/>
      <c r="C110" s="90"/>
      <c r="D110" s="91"/>
      <c r="E110" s="91"/>
    </row>
    <row r="111" spans="1:5" ht="15" customHeight="1">
      <c r="A111" s="94"/>
      <c r="B111" s="95"/>
      <c r="C111" s="90"/>
      <c r="D111" s="91"/>
      <c r="E111" s="91"/>
    </row>
    <row r="112" spans="1:5" ht="15" customHeight="1">
      <c r="A112" s="94"/>
      <c r="B112" s="95"/>
      <c r="C112" s="90"/>
      <c r="D112" s="91"/>
      <c r="E112" s="91"/>
    </row>
    <row r="113" spans="1:5" ht="15" customHeight="1">
      <c r="A113" s="94"/>
      <c r="B113" s="95"/>
      <c r="C113" s="90"/>
      <c r="D113" s="91"/>
      <c r="E113" s="91"/>
    </row>
    <row r="114" spans="1:5" ht="15" customHeight="1">
      <c r="A114" s="94"/>
      <c r="B114" s="95"/>
      <c r="C114" s="90"/>
      <c r="D114" s="91"/>
      <c r="E114" s="91"/>
    </row>
    <row r="115" spans="1:5" ht="15" customHeight="1">
      <c r="A115" s="94"/>
      <c r="B115" s="95"/>
      <c r="C115" s="90"/>
      <c r="D115" s="91"/>
      <c r="E115" s="91"/>
    </row>
    <row r="116" spans="1:5" ht="15" customHeight="1">
      <c r="A116" s="94"/>
      <c r="B116" s="95"/>
      <c r="C116" s="90"/>
      <c r="D116" s="91"/>
      <c r="E116" s="91"/>
    </row>
    <row r="117" spans="1:5" ht="15" customHeight="1">
      <c r="A117" s="94"/>
      <c r="B117" s="95"/>
      <c r="C117" s="90"/>
      <c r="D117" s="91"/>
      <c r="E117" s="91"/>
    </row>
    <row r="118" spans="1:5" ht="15" customHeight="1">
      <c r="A118" s="94"/>
      <c r="B118" s="95"/>
      <c r="C118" s="90"/>
      <c r="D118" s="91"/>
      <c r="E118" s="91"/>
    </row>
    <row r="119" spans="1:5" ht="15.75" customHeight="1">
      <c r="A119" s="97"/>
      <c r="B119" s="98"/>
      <c r="C119" s="90"/>
      <c r="D119" s="91"/>
      <c r="E119" s="91"/>
    </row>
    <row r="120" spans="1:5" ht="15.75" customHeight="1">
      <c r="A120" s="99"/>
      <c r="B120" s="99"/>
      <c r="C120" s="91"/>
      <c r="D120" s="91"/>
      <c r="E120" s="91"/>
    </row>
    <row r="121" spans="1:5" ht="15" customHeight="1">
      <c r="A121" s="91"/>
      <c r="B121" s="91"/>
      <c r="C121" s="91"/>
      <c r="D121" s="91"/>
      <c r="E121" s="91"/>
    </row>
    <row r="122" spans="1:5" ht="15" customHeight="1">
      <c r="A122" s="91"/>
      <c r="B122" s="91"/>
      <c r="C122" s="91"/>
      <c r="D122" s="91"/>
      <c r="E122" s="91"/>
    </row>
    <row r="123" spans="1:5" ht="15" customHeight="1">
      <c r="A123" s="91"/>
      <c r="B123" s="91"/>
      <c r="C123" s="91"/>
      <c r="D123" s="91"/>
      <c r="E123" s="91"/>
    </row>
    <row r="124" spans="1:5" ht="15" customHeight="1">
      <c r="A124" s="91"/>
      <c r="B124" s="91"/>
      <c r="C124" s="91"/>
      <c r="D124" s="91"/>
      <c r="E124" s="91"/>
    </row>
    <row r="125" spans="1:5" ht="15" customHeight="1">
      <c r="A125" s="91"/>
      <c r="B125" s="91"/>
      <c r="C125" s="91"/>
      <c r="D125" s="91"/>
      <c r="E125" s="91"/>
    </row>
    <row r="126" spans="1:5" ht="15" customHeight="1">
      <c r="A126" s="91"/>
      <c r="B126" s="91"/>
      <c r="C126" s="91"/>
      <c r="D126" s="91"/>
      <c r="E126" s="91"/>
    </row>
    <row r="127" spans="1:5" ht="15" customHeight="1">
      <c r="A127" s="91"/>
      <c r="B127" s="91"/>
      <c r="C127" s="91"/>
      <c r="D127" s="91"/>
      <c r="E127" s="91"/>
    </row>
    <row r="128" spans="1:5" ht="15" customHeight="1">
      <c r="A128" s="91"/>
      <c r="B128" s="91"/>
      <c r="C128" s="91"/>
      <c r="D128" s="91"/>
      <c r="E128" s="91"/>
    </row>
    <row r="129" spans="1:5" ht="15" customHeight="1">
      <c r="A129" s="91"/>
      <c r="B129" s="91"/>
      <c r="C129" s="91"/>
      <c r="D129" s="91"/>
      <c r="E129" s="91"/>
    </row>
    <row r="130" spans="1:5" ht="15" customHeight="1">
      <c r="A130" s="91"/>
      <c r="B130" s="91"/>
      <c r="C130" s="91"/>
      <c r="D130" s="91"/>
      <c r="E130" s="91"/>
    </row>
    <row r="131" spans="1:5" ht="15" customHeight="1">
      <c r="A131" s="91"/>
      <c r="B131" s="91"/>
      <c r="C131" s="91"/>
      <c r="D131" s="91"/>
      <c r="E131" s="91"/>
    </row>
    <row r="132" spans="1:5" ht="15" customHeight="1">
      <c r="A132" s="91"/>
      <c r="B132" s="91"/>
      <c r="C132" s="91"/>
      <c r="D132" s="91"/>
      <c r="E132" s="91"/>
    </row>
    <row r="133" spans="1:5" ht="15" customHeight="1">
      <c r="A133" s="91"/>
      <c r="B133" s="91"/>
      <c r="C133" s="91"/>
      <c r="D133" s="91"/>
      <c r="E133" s="91"/>
    </row>
    <row r="134" spans="1:5" ht="15" customHeight="1">
      <c r="A134" s="91"/>
      <c r="B134" s="91"/>
      <c r="C134" s="91"/>
      <c r="D134" s="91"/>
      <c r="E134" s="91"/>
    </row>
    <row r="135" spans="1:5" ht="15" customHeight="1">
      <c r="A135" s="91"/>
      <c r="B135" s="91"/>
      <c r="C135" s="91"/>
      <c r="D135" s="91"/>
      <c r="E135" s="91"/>
    </row>
    <row r="136" spans="1:5" ht="15" customHeight="1">
      <c r="A136" s="91"/>
      <c r="B136" s="91"/>
      <c r="C136" s="91"/>
      <c r="D136" s="91"/>
      <c r="E136" s="91"/>
    </row>
    <row r="137" spans="1:5" ht="15" customHeight="1">
      <c r="A137" s="91"/>
      <c r="B137" s="91"/>
      <c r="C137" s="91"/>
      <c r="D137" s="91"/>
      <c r="E137" s="91"/>
    </row>
    <row r="138" spans="1:5" ht="15" customHeight="1">
      <c r="A138" s="91"/>
      <c r="B138" s="91"/>
      <c r="C138" s="91"/>
      <c r="D138" s="91"/>
      <c r="E138" s="91"/>
    </row>
    <row r="139" spans="1:5" ht="15" customHeight="1">
      <c r="A139" s="91"/>
      <c r="B139" s="91"/>
      <c r="C139" s="91"/>
      <c r="D139" s="91"/>
      <c r="E139" s="91"/>
    </row>
    <row r="140" spans="1:5" ht="15" customHeight="1">
      <c r="A140" s="91"/>
      <c r="B140" s="91"/>
      <c r="C140" s="91"/>
      <c r="D140" s="91"/>
      <c r="E140" s="91"/>
    </row>
    <row r="141" spans="1:5" ht="15" customHeight="1">
      <c r="A141" s="91"/>
      <c r="B141" s="91"/>
      <c r="C141" s="91"/>
      <c r="D141" s="91"/>
      <c r="E141" s="91"/>
    </row>
    <row r="142" spans="1:5" ht="15" customHeight="1">
      <c r="A142" s="91"/>
      <c r="B142" s="91"/>
      <c r="C142" s="91"/>
      <c r="D142" s="91"/>
      <c r="E142" s="91"/>
    </row>
    <row r="143" spans="1:5" ht="15" customHeight="1">
      <c r="A143" s="91"/>
      <c r="B143" s="91"/>
      <c r="C143" s="91"/>
      <c r="D143" s="91"/>
      <c r="E143" s="91"/>
    </row>
    <row r="144" spans="1:5" ht="15" customHeight="1">
      <c r="A144" s="91"/>
      <c r="B144" s="91"/>
      <c r="C144" s="91"/>
      <c r="D144" s="91"/>
      <c r="E144" s="91"/>
    </row>
    <row r="145" spans="1:5" ht="15" customHeight="1">
      <c r="A145" s="91"/>
      <c r="B145" s="91"/>
      <c r="C145" s="91"/>
      <c r="D145" s="91"/>
      <c r="E145" s="91"/>
    </row>
    <row r="146" spans="1:5" ht="15" customHeight="1">
      <c r="A146" s="91"/>
      <c r="B146" s="91"/>
      <c r="C146" s="91"/>
      <c r="D146" s="91"/>
      <c r="E146" s="91"/>
    </row>
    <row r="147" spans="1:5" ht="15" customHeight="1">
      <c r="A147" s="91"/>
      <c r="B147" s="91"/>
      <c r="C147" s="91"/>
      <c r="D147" s="91"/>
      <c r="E147" s="91"/>
    </row>
    <row r="148" spans="1:5" ht="15" customHeight="1">
      <c r="A148" s="91"/>
      <c r="B148" s="91"/>
      <c r="C148" s="91"/>
      <c r="D148" s="91"/>
      <c r="E148" s="91"/>
    </row>
    <row r="149" spans="1:5" ht="15" customHeight="1">
      <c r="A149" s="91"/>
      <c r="B149" s="91"/>
      <c r="C149" s="91"/>
      <c r="D149" s="91"/>
      <c r="E149" s="91"/>
    </row>
    <row r="150" spans="1:5" ht="15" customHeight="1">
      <c r="A150" s="91"/>
      <c r="B150" s="91"/>
      <c r="C150" s="91"/>
      <c r="D150" s="91"/>
      <c r="E150" s="91"/>
    </row>
    <row r="151" spans="1:5" ht="15" customHeight="1">
      <c r="A151" s="91"/>
      <c r="B151" s="91"/>
      <c r="C151" s="91"/>
      <c r="D151" s="91"/>
      <c r="E151" s="91"/>
    </row>
    <row r="152" spans="1:5" ht="15" customHeight="1">
      <c r="A152" s="91"/>
      <c r="B152" s="91"/>
      <c r="C152" s="91"/>
      <c r="D152" s="91"/>
      <c r="E152" s="91"/>
    </row>
    <row r="153" spans="1:5" ht="15" customHeight="1">
      <c r="A153" s="91"/>
      <c r="B153" s="91"/>
      <c r="C153" s="91"/>
      <c r="D153" s="91"/>
      <c r="E153" s="91"/>
    </row>
    <row r="154" spans="1:5" ht="15" customHeight="1">
      <c r="A154" s="91"/>
      <c r="B154" s="91"/>
      <c r="C154" s="91"/>
      <c r="D154" s="91"/>
      <c r="E154" s="91"/>
    </row>
    <row r="155" spans="1:5" ht="15" customHeight="1">
      <c r="A155" s="91"/>
      <c r="B155" s="91"/>
      <c r="C155" s="91"/>
      <c r="D155" s="91"/>
      <c r="E155" s="91"/>
    </row>
  </sheetData>
  <hyperlinks>
    <hyperlink ref="B5" r:id="rId1" display="https://hpe.sharepoint.com/teams/cyber-issue-mgmt/compliance/Lists/Supplier Compliance Evaluation/My View.aspx"/>
  </hyperlinks>
  <pageMargins left="0.7" right="0.7" top="0.75" bottom="0.75" header="0.3" footer="0.3"/>
  <headerFooter>
    <oddFooter>&amp;C&amp;"Helvetica,Regular"&amp;12&amp;K000000&amp;P</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02"/>
  <sheetViews>
    <sheetView showGridLines="0" workbookViewId="0"/>
  </sheetViews>
  <sheetFormatPr baseColWidth="10" defaultColWidth="8.83203125" defaultRowHeight="15" customHeight="1" x14ac:dyDescent="0"/>
  <cols>
    <col min="1" max="1" width="4.6640625" style="100" customWidth="1"/>
    <col min="2" max="2" width="130.83203125" style="100" customWidth="1"/>
    <col min="3" max="256" width="8.83203125" style="100" customWidth="1"/>
  </cols>
  <sheetData>
    <row r="1" spans="1:5" ht="19.5" customHeight="1">
      <c r="A1" s="101"/>
      <c r="B1" s="89" t="s">
        <v>116</v>
      </c>
      <c r="C1" s="90"/>
      <c r="D1" s="91"/>
      <c r="E1" s="91"/>
    </row>
    <row r="2" spans="1:5" ht="15" customHeight="1">
      <c r="A2" s="102"/>
      <c r="B2" s="93"/>
      <c r="C2" s="90"/>
      <c r="D2" s="91"/>
      <c r="E2" s="91"/>
    </row>
    <row r="3" spans="1:5" ht="15" customHeight="1">
      <c r="A3" s="103">
        <v>1</v>
      </c>
      <c r="B3" s="96" t="s">
        <v>117</v>
      </c>
      <c r="C3" s="90"/>
      <c r="D3" s="91"/>
      <c r="E3" s="91"/>
    </row>
    <row r="4" spans="1:5" ht="15" customHeight="1">
      <c r="A4" s="103"/>
      <c r="B4" s="104" t="s">
        <v>118</v>
      </c>
      <c r="C4" s="90"/>
      <c r="D4" s="91"/>
      <c r="E4" s="91"/>
    </row>
    <row r="5" spans="1:5" ht="15" customHeight="1">
      <c r="A5" s="103"/>
      <c r="B5" s="104" t="s">
        <v>119</v>
      </c>
      <c r="C5" s="90"/>
      <c r="D5" s="91"/>
      <c r="E5" s="91"/>
    </row>
    <row r="6" spans="1:5" ht="15" customHeight="1">
      <c r="A6" s="103"/>
      <c r="B6" s="96" t="s">
        <v>120</v>
      </c>
      <c r="C6" s="90"/>
      <c r="D6" s="91"/>
      <c r="E6" s="91"/>
    </row>
    <row r="7" spans="1:5" ht="15" customHeight="1">
      <c r="A7" s="103"/>
      <c r="B7" s="104" t="s">
        <v>121</v>
      </c>
      <c r="C7" s="90"/>
      <c r="D7" s="91"/>
      <c r="E7" s="91"/>
    </row>
    <row r="8" spans="1:5" ht="15" customHeight="1">
      <c r="A8" s="103"/>
      <c r="B8" s="96" t="s">
        <v>122</v>
      </c>
      <c r="C8" s="90"/>
      <c r="D8" s="91"/>
      <c r="E8" s="91"/>
    </row>
    <row r="9" spans="1:5" ht="15" customHeight="1">
      <c r="A9" s="103"/>
      <c r="B9" s="104" t="s">
        <v>123</v>
      </c>
      <c r="C9" s="90"/>
      <c r="D9" s="91"/>
      <c r="E9" s="91"/>
    </row>
    <row r="10" spans="1:5" ht="15" customHeight="1">
      <c r="A10" s="103"/>
      <c r="B10" s="95"/>
      <c r="C10" s="90"/>
      <c r="D10" s="91"/>
      <c r="E10" s="91"/>
    </row>
    <row r="11" spans="1:5" ht="15" customHeight="1">
      <c r="A11" s="103">
        <v>2</v>
      </c>
      <c r="B11" s="105" t="s">
        <v>124</v>
      </c>
      <c r="C11" s="90"/>
      <c r="D11" s="91"/>
      <c r="E11" s="91"/>
    </row>
    <row r="12" spans="1:5" ht="261.75" customHeight="1">
      <c r="A12" s="106"/>
      <c r="B12" s="107" t="s">
        <v>125</v>
      </c>
      <c r="C12" s="90"/>
      <c r="D12" s="91"/>
      <c r="E12" s="91"/>
    </row>
    <row r="13" spans="1:5" ht="15" customHeight="1">
      <c r="A13" s="103"/>
      <c r="B13" s="93"/>
      <c r="C13" s="90"/>
      <c r="D13" s="91"/>
      <c r="E13" s="91"/>
    </row>
    <row r="14" spans="1:5" ht="45" customHeight="1">
      <c r="A14" s="103">
        <v>3</v>
      </c>
      <c r="B14" s="96" t="s">
        <v>126</v>
      </c>
      <c r="C14" s="90"/>
      <c r="D14" s="91"/>
      <c r="E14" s="91"/>
    </row>
    <row r="15" spans="1:5" ht="15" customHeight="1">
      <c r="A15" s="103"/>
      <c r="B15" s="96" t="s">
        <v>127</v>
      </c>
      <c r="C15" s="90"/>
      <c r="D15" s="91"/>
      <c r="E15" s="91"/>
    </row>
    <row r="16" spans="1:5" ht="15" customHeight="1">
      <c r="A16" s="103"/>
      <c r="B16" s="95"/>
      <c r="C16" s="90"/>
      <c r="D16" s="91"/>
      <c r="E16" s="91"/>
    </row>
    <row r="17" spans="1:5" ht="15" customHeight="1">
      <c r="A17" s="103">
        <v>4</v>
      </c>
      <c r="B17" s="96" t="s">
        <v>128</v>
      </c>
      <c r="C17" s="90"/>
      <c r="D17" s="91"/>
      <c r="E17" s="91"/>
    </row>
    <row r="18" spans="1:5" ht="15" customHeight="1">
      <c r="A18" s="103"/>
      <c r="B18" s="95"/>
      <c r="C18" s="90"/>
      <c r="D18" s="91"/>
      <c r="E18" s="91"/>
    </row>
    <row r="19" spans="1:5" ht="14.25" customHeight="1">
      <c r="A19" s="103"/>
      <c r="B19" s="95"/>
      <c r="C19" s="90"/>
      <c r="D19" s="91"/>
      <c r="E19" s="91"/>
    </row>
    <row r="20" spans="1:5" ht="33.75" customHeight="1">
      <c r="A20" s="108" t="s">
        <v>129</v>
      </c>
      <c r="B20" s="96" t="str">
        <f>IF('Business Questionnaire'!K4&gt;0,"Please follow the Issue Management process to enter Remediation Item(s) in Column K highlighted in RED at website link below:","")</f>
        <v/>
      </c>
      <c r="C20" s="90"/>
      <c r="D20" s="91"/>
      <c r="E20" s="91"/>
    </row>
    <row r="21" spans="1:5" ht="15" customHeight="1">
      <c r="A21" s="103"/>
      <c r="B21" s="109" t="str">
        <f>IF('Business Questionnaire'!K4&gt;0,HYPERLINK("https://hpe.sharepoint.com/teams/cyber-issue-mgmt/compliance/_layouts/15/start.aspx#/SitePages/Home.aspx","Cyber Security Issue Management - Website"),"")</f>
        <v/>
      </c>
      <c r="C21" s="90"/>
      <c r="D21" s="91"/>
      <c r="E21" s="91"/>
    </row>
    <row r="22" spans="1:5" ht="15" customHeight="1">
      <c r="A22" s="103"/>
      <c r="B22" s="95"/>
      <c r="C22" s="90"/>
      <c r="D22" s="91"/>
      <c r="E22" s="91"/>
    </row>
    <row r="23" spans="1:5" ht="15" customHeight="1">
      <c r="A23" s="108" t="s">
        <v>130</v>
      </c>
      <c r="B23" s="96" t="str">
        <f>IF('Business Questionnaire'!K4&gt;0,"Please enter Issue ID(s) below after submission of Issue(s).","")</f>
        <v/>
      </c>
      <c r="C23" s="90"/>
      <c r="D23" s="91"/>
      <c r="E23" s="91"/>
    </row>
    <row r="24" spans="1:5" ht="15" customHeight="1">
      <c r="A24" s="103"/>
      <c r="B24" s="95"/>
      <c r="C24" s="90"/>
      <c r="D24" s="91"/>
      <c r="E24" s="91"/>
    </row>
    <row r="25" spans="1:5" ht="15" customHeight="1">
      <c r="A25" s="103"/>
      <c r="B25" s="95"/>
      <c r="C25" s="90"/>
      <c r="D25" s="91"/>
      <c r="E25" s="91"/>
    </row>
    <row r="26" spans="1:5" ht="15" customHeight="1">
      <c r="A26" s="110"/>
      <c r="B26" s="111"/>
      <c r="C26" s="90"/>
      <c r="D26" s="91"/>
      <c r="E26" s="91"/>
    </row>
    <row r="27" spans="1:5" ht="15" customHeight="1">
      <c r="A27" s="112"/>
      <c r="B27" s="113" t="s">
        <v>131</v>
      </c>
      <c r="C27" s="90"/>
      <c r="D27" s="91"/>
      <c r="E27" s="91"/>
    </row>
    <row r="28" spans="1:5" ht="15" customHeight="1">
      <c r="A28" s="102"/>
      <c r="B28" s="93"/>
      <c r="C28" s="90"/>
      <c r="D28" s="91"/>
      <c r="E28" s="91"/>
    </row>
    <row r="29" spans="1:5" ht="75.75" customHeight="1">
      <c r="A29" s="103">
        <v>6</v>
      </c>
      <c r="B29" s="96" t="s">
        <v>132</v>
      </c>
      <c r="C29" s="90"/>
      <c r="D29" s="91"/>
      <c r="E29" s="91"/>
    </row>
    <row r="30" spans="1:5" ht="15" customHeight="1">
      <c r="A30" s="103"/>
      <c r="B30" s="95"/>
      <c r="C30" s="90"/>
      <c r="D30" s="91"/>
      <c r="E30" s="91"/>
    </row>
    <row r="31" spans="1:5" ht="15" customHeight="1">
      <c r="A31" s="103">
        <v>7</v>
      </c>
      <c r="B31" s="96" t="s">
        <v>133</v>
      </c>
      <c r="C31" s="90"/>
      <c r="D31" s="91"/>
      <c r="E31" s="91"/>
    </row>
    <row r="32" spans="1:5" ht="15" customHeight="1">
      <c r="A32" s="103"/>
      <c r="B32" s="95"/>
      <c r="C32" s="90"/>
      <c r="D32" s="91"/>
      <c r="E32" s="91"/>
    </row>
    <row r="33" spans="1:5" ht="27" customHeight="1">
      <c r="A33" s="103">
        <v>8</v>
      </c>
      <c r="B33" s="96" t="s">
        <v>134</v>
      </c>
      <c r="C33" s="90"/>
      <c r="D33" s="91"/>
      <c r="E33" s="91"/>
    </row>
    <row r="34" spans="1:5" ht="19.5" customHeight="1">
      <c r="A34" s="103"/>
      <c r="B34" s="95"/>
      <c r="C34" s="90"/>
      <c r="D34" s="91"/>
      <c r="E34" s="91"/>
    </row>
    <row r="35" spans="1:5" ht="15.75" customHeight="1">
      <c r="A35" s="103">
        <v>9</v>
      </c>
      <c r="B35" s="96" t="s">
        <v>135</v>
      </c>
      <c r="C35" s="90"/>
      <c r="D35" s="91"/>
      <c r="E35" s="91"/>
    </row>
    <row r="36" spans="1:5" ht="15" customHeight="1">
      <c r="A36" s="103"/>
      <c r="B36" s="95"/>
      <c r="C36" s="90"/>
      <c r="D36" s="91"/>
      <c r="E36" s="91"/>
    </row>
    <row r="37" spans="1:5" ht="45" customHeight="1">
      <c r="A37" s="103">
        <v>10</v>
      </c>
      <c r="B37" s="96" t="s">
        <v>136</v>
      </c>
      <c r="C37" s="90"/>
      <c r="D37" s="91"/>
      <c r="E37" s="91"/>
    </row>
    <row r="38" spans="1:5" ht="15" customHeight="1">
      <c r="A38" s="103"/>
      <c r="B38" s="96" t="str">
        <f>HYPERLINK("https://hpe.sharepoint.com/teams/cyber-rc/SitePages/issues.aspx","Cyber Security Issue Management - Website")</f>
        <v>Cyber Security Issue Management - Website</v>
      </c>
      <c r="C38" s="90"/>
      <c r="D38" s="91"/>
      <c r="E38" s="91"/>
    </row>
    <row r="39" spans="1:5" ht="15" customHeight="1">
      <c r="A39" s="110"/>
      <c r="B39" s="111"/>
      <c r="C39" s="90"/>
      <c r="D39" s="91"/>
      <c r="E39" s="91"/>
    </row>
    <row r="40" spans="1:5" ht="30" customHeight="1">
      <c r="A40" s="112"/>
      <c r="B40" s="113" t="s">
        <v>137</v>
      </c>
      <c r="C40" s="90"/>
      <c r="D40" s="91"/>
      <c r="E40" s="91"/>
    </row>
    <row r="41" spans="1:5" ht="15" customHeight="1">
      <c r="A41" s="112"/>
      <c r="B41" s="114"/>
      <c r="C41" s="90"/>
      <c r="D41" s="91"/>
      <c r="E41" s="91"/>
    </row>
    <row r="42" spans="1:5" ht="15" customHeight="1">
      <c r="A42" s="102">
        <v>11</v>
      </c>
      <c r="B42" s="115" t="s">
        <v>110</v>
      </c>
      <c r="C42" s="90"/>
      <c r="D42" s="91"/>
      <c r="E42" s="91"/>
    </row>
    <row r="43" spans="1:5" ht="15" customHeight="1">
      <c r="A43" s="103"/>
      <c r="B43" s="96" t="str">
        <f>HYPERLINK("https://hpe.sharepoint.com/teams/cyber-issue-mgmt/compliance/Lists/Supplier%20Compliance%20Evaluation/My%20View.aspx","Cyber Security Supplier Compliance Assessment - Website")</f>
        <v>Cyber Security Supplier Compliance Assessment - Website</v>
      </c>
      <c r="C43" s="90"/>
      <c r="D43" s="91"/>
      <c r="E43" s="91"/>
    </row>
    <row r="44" spans="1:5" ht="15" customHeight="1">
      <c r="A44" s="103"/>
      <c r="B44" s="95"/>
      <c r="C44" s="90"/>
      <c r="D44" s="91"/>
      <c r="E44" s="91"/>
    </row>
    <row r="45" spans="1:5" ht="15" customHeight="1">
      <c r="A45" s="103">
        <v>12</v>
      </c>
      <c r="B45" s="96" t="s">
        <v>111</v>
      </c>
      <c r="C45" s="90"/>
      <c r="D45" s="91"/>
      <c r="E45" s="91"/>
    </row>
    <row r="46" spans="1:5" ht="15" customHeight="1">
      <c r="A46" s="103"/>
      <c r="B46" s="95"/>
      <c r="C46" s="90"/>
      <c r="D46" s="91"/>
      <c r="E46" s="91"/>
    </row>
    <row r="47" spans="1:5" ht="15" customHeight="1">
      <c r="A47" s="103"/>
      <c r="B47" s="95"/>
      <c r="C47" s="90"/>
      <c r="D47" s="91"/>
      <c r="E47" s="91"/>
    </row>
    <row r="48" spans="1:5" ht="15" customHeight="1">
      <c r="A48" s="103"/>
      <c r="B48" s="95"/>
      <c r="C48" s="90"/>
      <c r="D48" s="91"/>
      <c r="E48" s="91"/>
    </row>
    <row r="49" spans="1:5" ht="15" customHeight="1">
      <c r="A49" s="103"/>
      <c r="B49" s="95"/>
      <c r="C49" s="90"/>
      <c r="D49" s="91"/>
      <c r="E49" s="91"/>
    </row>
    <row r="50" spans="1:5" ht="15" customHeight="1">
      <c r="A50" s="103"/>
      <c r="B50" s="95"/>
      <c r="C50" s="90"/>
      <c r="D50" s="91"/>
      <c r="E50" s="91"/>
    </row>
    <row r="51" spans="1:5" ht="15" customHeight="1">
      <c r="A51" s="103"/>
      <c r="B51" s="95"/>
      <c r="C51" s="90"/>
      <c r="D51" s="91"/>
      <c r="E51" s="91"/>
    </row>
    <row r="52" spans="1:5" ht="15" customHeight="1">
      <c r="A52" s="103"/>
      <c r="B52" s="95"/>
      <c r="C52" s="90"/>
      <c r="D52" s="91"/>
      <c r="E52" s="91"/>
    </row>
    <row r="53" spans="1:5" ht="15" customHeight="1">
      <c r="A53" s="103"/>
      <c r="B53" s="95"/>
      <c r="C53" s="90"/>
      <c r="D53" s="91"/>
      <c r="E53" s="91"/>
    </row>
    <row r="54" spans="1:5" ht="15" customHeight="1">
      <c r="A54" s="103"/>
      <c r="B54" s="95"/>
      <c r="C54" s="90"/>
      <c r="D54" s="91"/>
      <c r="E54" s="91"/>
    </row>
    <row r="55" spans="1:5" ht="15" customHeight="1">
      <c r="A55" s="103"/>
      <c r="B55" s="95"/>
      <c r="C55" s="90"/>
      <c r="D55" s="91"/>
      <c r="E55" s="91"/>
    </row>
    <row r="56" spans="1:5" ht="15" customHeight="1">
      <c r="A56" s="103"/>
      <c r="B56" s="95"/>
      <c r="C56" s="90"/>
      <c r="D56" s="91"/>
      <c r="E56" s="91"/>
    </row>
    <row r="57" spans="1:5" ht="15" customHeight="1">
      <c r="A57" s="103"/>
      <c r="B57" s="95"/>
      <c r="C57" s="90"/>
      <c r="D57" s="91"/>
      <c r="E57" s="91"/>
    </row>
    <row r="58" spans="1:5" ht="15" customHeight="1">
      <c r="A58" s="103"/>
      <c r="B58" s="95"/>
      <c r="C58" s="90"/>
      <c r="D58" s="91"/>
      <c r="E58" s="91"/>
    </row>
    <row r="59" spans="1:5" ht="15" customHeight="1">
      <c r="A59" s="103"/>
      <c r="B59" s="95"/>
      <c r="C59" s="90"/>
      <c r="D59" s="91"/>
      <c r="E59" s="91"/>
    </row>
    <row r="60" spans="1:5" ht="15" customHeight="1">
      <c r="A60" s="103"/>
      <c r="B60" s="95"/>
      <c r="C60" s="90"/>
      <c r="D60" s="91"/>
      <c r="E60" s="91"/>
    </row>
    <row r="61" spans="1:5" ht="15" customHeight="1">
      <c r="A61" s="103"/>
      <c r="B61" s="95"/>
      <c r="C61" s="90"/>
      <c r="D61" s="91"/>
      <c r="E61" s="91"/>
    </row>
    <row r="62" spans="1:5" ht="15" customHeight="1">
      <c r="A62" s="103"/>
      <c r="B62" s="95"/>
      <c r="C62" s="90"/>
      <c r="D62" s="91"/>
      <c r="E62" s="91"/>
    </row>
    <row r="63" spans="1:5" ht="15" customHeight="1">
      <c r="A63" s="103"/>
      <c r="B63" s="95"/>
      <c r="C63" s="90"/>
      <c r="D63" s="91"/>
      <c r="E63" s="91"/>
    </row>
    <row r="64" spans="1:5" ht="15" customHeight="1">
      <c r="A64" s="103"/>
      <c r="B64" s="95"/>
      <c r="C64" s="90"/>
      <c r="D64" s="91"/>
      <c r="E64" s="91"/>
    </row>
    <row r="65" spans="1:5" ht="15" customHeight="1">
      <c r="A65" s="103"/>
      <c r="B65" s="95"/>
      <c r="C65" s="90"/>
      <c r="D65" s="91"/>
      <c r="E65" s="91"/>
    </row>
    <row r="66" spans="1:5" ht="15" customHeight="1">
      <c r="A66" s="103"/>
      <c r="B66" s="95"/>
      <c r="C66" s="90"/>
      <c r="D66" s="91"/>
      <c r="E66" s="91"/>
    </row>
    <row r="67" spans="1:5" ht="15" customHeight="1">
      <c r="A67" s="103"/>
      <c r="B67" s="95"/>
      <c r="C67" s="90"/>
      <c r="D67" s="91"/>
      <c r="E67" s="91"/>
    </row>
    <row r="68" spans="1:5" ht="15" customHeight="1">
      <c r="A68" s="103"/>
      <c r="B68" s="95"/>
      <c r="C68" s="90"/>
      <c r="D68" s="91"/>
      <c r="E68" s="91"/>
    </row>
    <row r="69" spans="1:5" ht="15" customHeight="1">
      <c r="A69" s="103"/>
      <c r="B69" s="95"/>
      <c r="C69" s="90"/>
      <c r="D69" s="91"/>
      <c r="E69" s="91"/>
    </row>
    <row r="70" spans="1:5" ht="15" customHeight="1">
      <c r="A70" s="103"/>
      <c r="B70" s="95"/>
      <c r="C70" s="90"/>
      <c r="D70" s="91"/>
      <c r="E70" s="91"/>
    </row>
    <row r="71" spans="1:5" ht="15" customHeight="1">
      <c r="A71" s="103"/>
      <c r="B71" s="95"/>
      <c r="C71" s="90"/>
      <c r="D71" s="91"/>
      <c r="E71" s="91"/>
    </row>
    <row r="72" spans="1:5" ht="15" customHeight="1">
      <c r="A72" s="103"/>
      <c r="B72" s="95"/>
      <c r="C72" s="90"/>
      <c r="D72" s="91"/>
      <c r="E72" s="91"/>
    </row>
    <row r="73" spans="1:5" ht="15" customHeight="1">
      <c r="A73" s="103"/>
      <c r="B73" s="95"/>
      <c r="C73" s="90"/>
      <c r="D73" s="91"/>
      <c r="E73" s="91"/>
    </row>
    <row r="74" spans="1:5" ht="15" customHeight="1">
      <c r="A74" s="103"/>
      <c r="B74" s="95"/>
      <c r="C74" s="90"/>
      <c r="D74" s="91"/>
      <c r="E74" s="91"/>
    </row>
    <row r="75" spans="1:5" ht="15" customHeight="1">
      <c r="A75" s="103"/>
      <c r="B75" s="95"/>
      <c r="C75" s="90"/>
      <c r="D75" s="91"/>
      <c r="E75" s="91"/>
    </row>
    <row r="76" spans="1:5" ht="15" customHeight="1">
      <c r="A76" s="103"/>
      <c r="B76" s="96" t="s">
        <v>138</v>
      </c>
      <c r="C76" s="90"/>
      <c r="D76" s="91"/>
      <c r="E76" s="91"/>
    </row>
    <row r="77" spans="1:5" ht="15" customHeight="1">
      <c r="A77" s="103"/>
      <c r="B77" s="95"/>
      <c r="C77" s="90"/>
      <c r="D77" s="91"/>
      <c r="E77" s="91"/>
    </row>
    <row r="78" spans="1:5" ht="15" customHeight="1">
      <c r="A78" s="103">
        <v>13</v>
      </c>
      <c r="B78" s="96" t="s">
        <v>139</v>
      </c>
      <c r="C78" s="90"/>
      <c r="D78" s="91"/>
      <c r="E78" s="91"/>
    </row>
    <row r="79" spans="1:5" ht="15" customHeight="1">
      <c r="A79" s="103"/>
      <c r="B79" s="95"/>
      <c r="C79" s="90"/>
      <c r="D79" s="91"/>
      <c r="E79" s="91"/>
    </row>
    <row r="80" spans="1:5" ht="15" customHeight="1">
      <c r="A80" s="103">
        <v>14</v>
      </c>
      <c r="B80" s="96" t="s">
        <v>140</v>
      </c>
      <c r="C80" s="90"/>
      <c r="D80" s="91"/>
      <c r="E80" s="91"/>
    </row>
    <row r="81" spans="1:5" ht="15" customHeight="1">
      <c r="A81" s="103"/>
      <c r="B81" s="95"/>
      <c r="C81" s="90"/>
      <c r="D81" s="91"/>
      <c r="E81" s="91"/>
    </row>
    <row r="82" spans="1:5" ht="79.5" customHeight="1">
      <c r="A82" s="103">
        <v>15</v>
      </c>
      <c r="B82" s="96" t="s">
        <v>141</v>
      </c>
      <c r="C82" s="90"/>
      <c r="D82" s="91"/>
      <c r="E82" s="91"/>
    </row>
    <row r="83" spans="1:5" ht="15" customHeight="1">
      <c r="A83" s="103"/>
      <c r="B83" s="95"/>
      <c r="C83" s="90"/>
      <c r="D83" s="91"/>
      <c r="E83" s="91"/>
    </row>
    <row r="84" spans="1:5" ht="15" customHeight="1">
      <c r="A84" s="103"/>
      <c r="B84" s="95"/>
      <c r="C84" s="90"/>
      <c r="D84" s="91"/>
      <c r="E84" s="91"/>
    </row>
    <row r="85" spans="1:5" ht="15" customHeight="1">
      <c r="A85" s="103">
        <v>16</v>
      </c>
      <c r="B85" s="96" t="s">
        <v>142</v>
      </c>
      <c r="C85" s="90"/>
      <c r="D85" s="91"/>
      <c r="E85" s="91"/>
    </row>
    <row r="86" spans="1:5" ht="15" customHeight="1">
      <c r="A86" s="103"/>
      <c r="B86" s="95"/>
      <c r="C86" s="90"/>
      <c r="D86" s="91"/>
      <c r="E86" s="91"/>
    </row>
    <row r="87" spans="1:5" ht="75" customHeight="1">
      <c r="A87" s="103">
        <v>17</v>
      </c>
      <c r="B87" s="96" t="s">
        <v>143</v>
      </c>
      <c r="C87" s="90"/>
      <c r="D87" s="91"/>
      <c r="E87" s="91"/>
    </row>
    <row r="88" spans="1:5" ht="15" customHeight="1">
      <c r="A88" s="103"/>
      <c r="B88" s="95"/>
      <c r="C88" s="90"/>
      <c r="D88" s="91"/>
      <c r="E88" s="91"/>
    </row>
    <row r="89" spans="1:5" ht="20.25" customHeight="1">
      <c r="A89" s="103">
        <v>18</v>
      </c>
      <c r="B89" s="96" t="s">
        <v>144</v>
      </c>
      <c r="C89" s="90"/>
      <c r="D89" s="91"/>
      <c r="E89" s="91"/>
    </row>
    <row r="90" spans="1:5" ht="20.25" customHeight="1">
      <c r="A90" s="103"/>
      <c r="B90" s="95"/>
      <c r="C90" s="90"/>
      <c r="D90" s="91"/>
      <c r="E90" s="91"/>
    </row>
    <row r="91" spans="1:5" ht="30" customHeight="1">
      <c r="A91" s="103">
        <v>19</v>
      </c>
      <c r="B91" s="96" t="s">
        <v>145</v>
      </c>
      <c r="C91" s="90"/>
      <c r="D91" s="91"/>
      <c r="E91" s="91"/>
    </row>
    <row r="92" spans="1:5" ht="15" customHeight="1">
      <c r="A92" s="103"/>
      <c r="B92" s="95"/>
      <c r="C92" s="90"/>
      <c r="D92" s="91"/>
      <c r="E92" s="91"/>
    </row>
    <row r="93" spans="1:5" ht="15" customHeight="1">
      <c r="A93" s="103"/>
      <c r="B93" s="95"/>
      <c r="C93" s="90"/>
      <c r="D93" s="91"/>
      <c r="E93" s="91"/>
    </row>
    <row r="94" spans="1:5" ht="15" customHeight="1">
      <c r="A94" s="103"/>
      <c r="B94" s="95"/>
      <c r="C94" s="90"/>
      <c r="D94" s="91"/>
      <c r="E94" s="91"/>
    </row>
    <row r="95" spans="1:5" ht="15" customHeight="1">
      <c r="A95" s="103"/>
      <c r="B95" s="95"/>
      <c r="C95" s="90"/>
      <c r="D95" s="91"/>
      <c r="E95" s="91"/>
    </row>
    <row r="96" spans="1:5" ht="15" customHeight="1">
      <c r="A96" s="103"/>
      <c r="B96" s="95"/>
      <c r="C96" s="90"/>
      <c r="D96" s="91"/>
      <c r="E96" s="91"/>
    </row>
    <row r="97" spans="1:5" ht="15" customHeight="1">
      <c r="A97" s="103"/>
      <c r="B97" s="95"/>
      <c r="C97" s="90"/>
      <c r="D97" s="91"/>
      <c r="E97" s="91"/>
    </row>
    <row r="98" spans="1:5" ht="15" customHeight="1">
      <c r="A98" s="103"/>
      <c r="B98" s="95"/>
      <c r="C98" s="90"/>
      <c r="D98" s="91"/>
      <c r="E98" s="91"/>
    </row>
    <row r="99" spans="1:5" ht="15" customHeight="1">
      <c r="A99" s="103"/>
      <c r="B99" s="95"/>
      <c r="C99" s="90"/>
      <c r="D99" s="91"/>
      <c r="E99" s="91"/>
    </row>
    <row r="100" spans="1:5" ht="15" customHeight="1">
      <c r="A100" s="103"/>
      <c r="B100" s="95"/>
      <c r="C100" s="90"/>
      <c r="D100" s="91"/>
      <c r="E100" s="91"/>
    </row>
    <row r="101" spans="1:5" ht="15" customHeight="1">
      <c r="A101" s="103"/>
      <c r="B101" s="95"/>
      <c r="C101" s="90"/>
      <c r="D101" s="91"/>
      <c r="E101" s="91"/>
    </row>
    <row r="102" spans="1:5" ht="15" customHeight="1">
      <c r="A102" s="103"/>
      <c r="B102" s="95"/>
      <c r="C102" s="90"/>
      <c r="D102" s="91"/>
      <c r="E102" s="91"/>
    </row>
    <row r="103" spans="1:5" ht="15" customHeight="1">
      <c r="A103" s="103"/>
      <c r="B103" s="95"/>
      <c r="C103" s="90"/>
      <c r="D103" s="91"/>
      <c r="E103" s="91"/>
    </row>
    <row r="104" spans="1:5" ht="15" customHeight="1">
      <c r="A104" s="103"/>
      <c r="B104" s="95"/>
      <c r="C104" s="90"/>
      <c r="D104" s="91"/>
      <c r="E104" s="91"/>
    </row>
    <row r="105" spans="1:5" ht="15" customHeight="1">
      <c r="A105" s="103"/>
      <c r="B105" s="95"/>
      <c r="C105" s="90"/>
      <c r="D105" s="91"/>
      <c r="E105" s="91"/>
    </row>
    <row r="106" spans="1:5" ht="15" customHeight="1">
      <c r="A106" s="103"/>
      <c r="B106" s="95"/>
      <c r="C106" s="90"/>
      <c r="D106" s="91"/>
      <c r="E106" s="91"/>
    </row>
    <row r="107" spans="1:5" ht="15" customHeight="1">
      <c r="A107" s="103"/>
      <c r="B107" s="95"/>
      <c r="C107" s="90"/>
      <c r="D107" s="91"/>
      <c r="E107" s="91"/>
    </row>
    <row r="108" spans="1:5" ht="15" customHeight="1">
      <c r="A108" s="103"/>
      <c r="B108" s="95"/>
      <c r="C108" s="90"/>
      <c r="D108" s="91"/>
      <c r="E108" s="91"/>
    </row>
    <row r="109" spans="1:5" ht="15" customHeight="1">
      <c r="A109" s="103"/>
      <c r="B109" s="95"/>
      <c r="C109" s="90"/>
      <c r="D109" s="91"/>
      <c r="E109" s="91"/>
    </row>
    <row r="110" spans="1:5" ht="15" customHeight="1">
      <c r="A110" s="103"/>
      <c r="B110" s="95"/>
      <c r="C110" s="90"/>
      <c r="D110" s="91"/>
      <c r="E110" s="91"/>
    </row>
    <row r="111" spans="1:5" ht="15" customHeight="1">
      <c r="A111" s="103"/>
      <c r="B111" s="95"/>
      <c r="C111" s="90"/>
      <c r="D111" s="91"/>
      <c r="E111" s="91"/>
    </row>
    <row r="112" spans="1:5" ht="15" customHeight="1">
      <c r="A112" s="103"/>
      <c r="B112" s="95"/>
      <c r="C112" s="90"/>
      <c r="D112" s="91"/>
      <c r="E112" s="91"/>
    </row>
    <row r="113" spans="1:5" ht="15" customHeight="1">
      <c r="A113" s="103"/>
      <c r="B113" s="95"/>
      <c r="C113" s="90"/>
      <c r="D113" s="91"/>
      <c r="E113" s="91"/>
    </row>
    <row r="114" spans="1:5" ht="15" customHeight="1">
      <c r="A114" s="103"/>
      <c r="B114" s="95"/>
      <c r="C114" s="90"/>
      <c r="D114" s="91"/>
      <c r="E114" s="91"/>
    </row>
    <row r="115" spans="1:5" ht="15" customHeight="1">
      <c r="A115" s="103"/>
      <c r="B115" s="95"/>
      <c r="C115" s="90"/>
      <c r="D115" s="91"/>
      <c r="E115" s="91"/>
    </row>
    <row r="116" spans="1:5" ht="15" customHeight="1">
      <c r="A116" s="103"/>
      <c r="B116" s="95"/>
      <c r="C116" s="90"/>
      <c r="D116" s="91"/>
      <c r="E116" s="91"/>
    </row>
    <row r="117" spans="1:5" ht="15" customHeight="1">
      <c r="A117" s="103"/>
      <c r="B117" s="95"/>
      <c r="C117" s="90"/>
      <c r="D117" s="91"/>
      <c r="E117" s="91"/>
    </row>
    <row r="118" spans="1:5" ht="15" customHeight="1">
      <c r="A118" s="103"/>
      <c r="B118" s="95"/>
      <c r="C118" s="90"/>
      <c r="D118" s="91"/>
      <c r="E118" s="91"/>
    </row>
    <row r="119" spans="1:5" ht="15" customHeight="1">
      <c r="A119" s="103"/>
      <c r="B119" s="95"/>
      <c r="C119" s="90"/>
      <c r="D119" s="91"/>
      <c r="E119" s="91"/>
    </row>
    <row r="120" spans="1:5" ht="15" customHeight="1">
      <c r="A120" s="103"/>
      <c r="B120" s="95"/>
      <c r="C120" s="90"/>
      <c r="D120" s="91"/>
      <c r="E120" s="91"/>
    </row>
    <row r="121" spans="1:5" ht="15" customHeight="1">
      <c r="A121" s="103"/>
      <c r="B121" s="95"/>
      <c r="C121" s="90"/>
      <c r="D121" s="91"/>
      <c r="E121" s="91"/>
    </row>
    <row r="122" spans="1:5" ht="15" customHeight="1">
      <c r="A122" s="103"/>
      <c r="B122" s="95"/>
      <c r="C122" s="90"/>
      <c r="D122" s="91"/>
      <c r="E122" s="91"/>
    </row>
    <row r="123" spans="1:5" ht="15" customHeight="1">
      <c r="A123" s="103"/>
      <c r="B123" s="95"/>
      <c r="C123" s="90"/>
      <c r="D123" s="91"/>
      <c r="E123" s="91"/>
    </row>
    <row r="124" spans="1:5" ht="15" customHeight="1">
      <c r="A124" s="103"/>
      <c r="B124" s="95"/>
      <c r="C124" s="90"/>
      <c r="D124" s="91"/>
      <c r="E124" s="91"/>
    </row>
    <row r="125" spans="1:5" ht="15" customHeight="1">
      <c r="A125" s="103"/>
      <c r="B125" s="95"/>
      <c r="C125" s="90"/>
      <c r="D125" s="91"/>
      <c r="E125" s="91"/>
    </row>
    <row r="126" spans="1:5" ht="15" customHeight="1">
      <c r="A126" s="103"/>
      <c r="B126" s="95"/>
      <c r="C126" s="90"/>
      <c r="D126" s="91"/>
      <c r="E126" s="91"/>
    </row>
    <row r="127" spans="1:5" ht="15" customHeight="1">
      <c r="A127" s="103"/>
      <c r="B127" s="95"/>
      <c r="C127" s="90"/>
      <c r="D127" s="91"/>
      <c r="E127" s="91"/>
    </row>
    <row r="128" spans="1:5" ht="15" customHeight="1">
      <c r="A128" s="103"/>
      <c r="B128" s="95"/>
      <c r="C128" s="90"/>
      <c r="D128" s="91"/>
      <c r="E128" s="91"/>
    </row>
    <row r="129" spans="1:5" ht="15" customHeight="1">
      <c r="A129" s="103"/>
      <c r="B129" s="95"/>
      <c r="C129" s="90"/>
      <c r="D129" s="91"/>
      <c r="E129" s="91"/>
    </row>
    <row r="130" spans="1:5" ht="15" customHeight="1">
      <c r="A130" s="103"/>
      <c r="B130" s="95"/>
      <c r="C130" s="90"/>
      <c r="D130" s="91"/>
      <c r="E130" s="91"/>
    </row>
    <row r="131" spans="1:5" ht="15" customHeight="1">
      <c r="A131" s="103"/>
      <c r="B131" s="95"/>
      <c r="C131" s="90"/>
      <c r="D131" s="91"/>
      <c r="E131" s="91"/>
    </row>
    <row r="132" spans="1:5" ht="15" customHeight="1">
      <c r="A132" s="103"/>
      <c r="B132" s="95"/>
      <c r="C132" s="90"/>
      <c r="D132" s="91"/>
      <c r="E132" s="91"/>
    </row>
    <row r="133" spans="1:5" ht="15" customHeight="1">
      <c r="A133" s="103"/>
      <c r="B133" s="95"/>
      <c r="C133" s="90"/>
      <c r="D133" s="91"/>
      <c r="E133" s="91"/>
    </row>
    <row r="134" spans="1:5" ht="15" customHeight="1">
      <c r="A134" s="103"/>
      <c r="B134" s="95"/>
      <c r="C134" s="90"/>
      <c r="D134" s="91"/>
      <c r="E134" s="91"/>
    </row>
    <row r="135" spans="1:5" ht="15" customHeight="1">
      <c r="A135" s="103"/>
      <c r="B135" s="95"/>
      <c r="C135" s="90"/>
      <c r="D135" s="91"/>
      <c r="E135" s="91"/>
    </row>
    <row r="136" spans="1:5" ht="15" customHeight="1">
      <c r="A136" s="103"/>
      <c r="B136" s="95"/>
      <c r="C136" s="90"/>
      <c r="D136" s="91"/>
      <c r="E136" s="91"/>
    </row>
    <row r="137" spans="1:5" ht="15" customHeight="1">
      <c r="A137" s="103"/>
      <c r="B137" s="95"/>
      <c r="C137" s="90"/>
      <c r="D137" s="91"/>
      <c r="E137" s="91"/>
    </row>
    <row r="138" spans="1:5" ht="15" customHeight="1">
      <c r="A138" s="103"/>
      <c r="B138" s="95"/>
      <c r="C138" s="90"/>
      <c r="D138" s="91"/>
      <c r="E138" s="91"/>
    </row>
    <row r="139" spans="1:5" ht="15" customHeight="1">
      <c r="A139" s="103"/>
      <c r="B139" s="95"/>
      <c r="C139" s="90"/>
      <c r="D139" s="91"/>
      <c r="E139" s="91"/>
    </row>
    <row r="140" spans="1:5" ht="15" customHeight="1">
      <c r="A140" s="103"/>
      <c r="B140" s="95"/>
      <c r="C140" s="90"/>
      <c r="D140" s="91"/>
      <c r="E140" s="91"/>
    </row>
    <row r="141" spans="1:5" ht="15" customHeight="1">
      <c r="A141" s="103"/>
      <c r="B141" s="95"/>
      <c r="C141" s="90"/>
      <c r="D141" s="91"/>
      <c r="E141" s="91"/>
    </row>
    <row r="142" spans="1:5" ht="15" customHeight="1">
      <c r="A142" s="103"/>
      <c r="B142" s="95"/>
      <c r="C142" s="90"/>
      <c r="D142" s="91"/>
      <c r="E142" s="91"/>
    </row>
    <row r="143" spans="1:5" ht="15" customHeight="1">
      <c r="A143" s="103"/>
      <c r="B143" s="95"/>
      <c r="C143" s="90"/>
      <c r="D143" s="91"/>
      <c r="E143" s="91"/>
    </row>
    <row r="144" spans="1:5" ht="15" customHeight="1">
      <c r="A144" s="103"/>
      <c r="B144" s="95"/>
      <c r="C144" s="90"/>
      <c r="D144" s="91"/>
      <c r="E144" s="91"/>
    </row>
    <row r="145" spans="1:5" ht="15" customHeight="1">
      <c r="A145" s="103"/>
      <c r="B145" s="95"/>
      <c r="C145" s="90"/>
      <c r="D145" s="91"/>
      <c r="E145" s="91"/>
    </row>
    <row r="146" spans="1:5" ht="15" customHeight="1">
      <c r="A146" s="103"/>
      <c r="B146" s="95"/>
      <c r="C146" s="90"/>
      <c r="D146" s="91"/>
      <c r="E146" s="91"/>
    </row>
    <row r="147" spans="1:5" ht="15" customHeight="1">
      <c r="A147" s="103"/>
      <c r="B147" s="95"/>
      <c r="C147" s="90"/>
      <c r="D147" s="91"/>
      <c r="E147" s="91"/>
    </row>
    <row r="148" spans="1:5" ht="15" customHeight="1">
      <c r="A148" s="103"/>
      <c r="B148" s="95"/>
      <c r="C148" s="90"/>
      <c r="D148" s="91"/>
      <c r="E148" s="91"/>
    </row>
    <row r="149" spans="1:5" ht="15" customHeight="1">
      <c r="A149" s="103"/>
      <c r="B149" s="95"/>
      <c r="C149" s="90"/>
      <c r="D149" s="91"/>
      <c r="E149" s="91"/>
    </row>
    <row r="150" spans="1:5" ht="15" customHeight="1">
      <c r="A150" s="103"/>
      <c r="B150" s="95"/>
      <c r="C150" s="90"/>
      <c r="D150" s="91"/>
      <c r="E150" s="91"/>
    </row>
    <row r="151" spans="1:5" ht="15" customHeight="1">
      <c r="A151" s="103"/>
      <c r="B151" s="95"/>
      <c r="C151" s="90"/>
      <c r="D151" s="91"/>
      <c r="E151" s="91"/>
    </row>
    <row r="152" spans="1:5" ht="15" customHeight="1">
      <c r="A152" s="103"/>
      <c r="B152" s="95"/>
      <c r="C152" s="90"/>
      <c r="D152" s="91"/>
      <c r="E152" s="91"/>
    </row>
    <row r="153" spans="1:5" ht="15" customHeight="1">
      <c r="A153" s="103"/>
      <c r="B153" s="95"/>
      <c r="C153" s="90"/>
      <c r="D153" s="91"/>
      <c r="E153" s="91"/>
    </row>
    <row r="154" spans="1:5" ht="15" customHeight="1">
      <c r="A154" s="103"/>
      <c r="B154" s="95"/>
      <c r="C154" s="90"/>
      <c r="D154" s="91"/>
      <c r="E154" s="91"/>
    </row>
    <row r="155" spans="1:5" ht="15" customHeight="1">
      <c r="A155" s="103"/>
      <c r="B155" s="95"/>
      <c r="C155" s="90"/>
      <c r="D155" s="91"/>
      <c r="E155" s="91"/>
    </row>
    <row r="156" spans="1:5" ht="15" customHeight="1">
      <c r="A156" s="103"/>
      <c r="B156" s="95"/>
      <c r="C156" s="90"/>
      <c r="D156" s="91"/>
      <c r="E156" s="91"/>
    </row>
    <row r="157" spans="1:5" ht="15" customHeight="1">
      <c r="A157" s="103"/>
      <c r="B157" s="95"/>
      <c r="C157" s="90"/>
      <c r="D157" s="91"/>
      <c r="E157" s="91"/>
    </row>
    <row r="158" spans="1:5" ht="15" customHeight="1">
      <c r="A158" s="103"/>
      <c r="B158" s="95"/>
      <c r="C158" s="90"/>
      <c r="D158" s="91"/>
      <c r="E158" s="91"/>
    </row>
    <row r="159" spans="1:5" ht="15" customHeight="1">
      <c r="A159" s="103"/>
      <c r="B159" s="95"/>
      <c r="C159" s="90"/>
      <c r="D159" s="91"/>
      <c r="E159" s="91"/>
    </row>
    <row r="160" spans="1:5" ht="15" customHeight="1">
      <c r="A160" s="103"/>
      <c r="B160" s="95"/>
      <c r="C160" s="90"/>
      <c r="D160" s="91"/>
      <c r="E160" s="91"/>
    </row>
    <row r="161" spans="1:5" ht="15" customHeight="1">
      <c r="A161" s="103"/>
      <c r="B161" s="95"/>
      <c r="C161" s="90"/>
      <c r="D161" s="91"/>
      <c r="E161" s="91"/>
    </row>
    <row r="162" spans="1:5" ht="15" customHeight="1">
      <c r="A162" s="103"/>
      <c r="B162" s="95"/>
      <c r="C162" s="90"/>
      <c r="D162" s="91"/>
      <c r="E162" s="91"/>
    </row>
    <row r="163" spans="1:5" ht="15" customHeight="1">
      <c r="A163" s="103"/>
      <c r="B163" s="95"/>
      <c r="C163" s="90"/>
      <c r="D163" s="91"/>
      <c r="E163" s="91"/>
    </row>
    <row r="164" spans="1:5" ht="15" customHeight="1">
      <c r="A164" s="103"/>
      <c r="B164" s="95"/>
      <c r="C164" s="90"/>
      <c r="D164" s="91"/>
      <c r="E164" s="91"/>
    </row>
    <row r="165" spans="1:5" ht="15" customHeight="1">
      <c r="A165" s="103"/>
      <c r="B165" s="95"/>
      <c r="C165" s="90"/>
      <c r="D165" s="91"/>
      <c r="E165" s="91"/>
    </row>
    <row r="166" spans="1:5" ht="15.75" customHeight="1">
      <c r="A166" s="116"/>
      <c r="B166" s="98"/>
      <c r="C166" s="90"/>
      <c r="D166" s="91"/>
      <c r="E166" s="91"/>
    </row>
    <row r="167" spans="1:5" ht="15.75" customHeight="1">
      <c r="A167" s="117"/>
      <c r="B167" s="99"/>
      <c r="C167" s="91"/>
      <c r="D167" s="91"/>
      <c r="E167" s="91"/>
    </row>
    <row r="168" spans="1:5" ht="15" customHeight="1">
      <c r="A168" s="118"/>
      <c r="B168" s="91"/>
      <c r="C168" s="91"/>
      <c r="D168" s="91"/>
      <c r="E168" s="91"/>
    </row>
    <row r="169" spans="1:5" ht="15" customHeight="1">
      <c r="A169" s="118"/>
      <c r="B169" s="91"/>
      <c r="C169" s="91"/>
      <c r="D169" s="91"/>
      <c r="E169" s="91"/>
    </row>
    <row r="170" spans="1:5" ht="15" customHeight="1">
      <c r="A170" s="118"/>
      <c r="B170" s="91"/>
      <c r="C170" s="91"/>
      <c r="D170" s="91"/>
      <c r="E170" s="91"/>
    </row>
    <row r="171" spans="1:5" ht="15" customHeight="1">
      <c r="A171" s="118"/>
      <c r="B171" s="91"/>
      <c r="C171" s="91"/>
      <c r="D171" s="91"/>
      <c r="E171" s="91"/>
    </row>
    <row r="172" spans="1:5" ht="15" customHeight="1">
      <c r="A172" s="118"/>
      <c r="B172" s="91"/>
      <c r="C172" s="91"/>
      <c r="D172" s="91"/>
      <c r="E172" s="91"/>
    </row>
    <row r="173" spans="1:5" ht="15" customHeight="1">
      <c r="A173" s="118"/>
      <c r="B173" s="91"/>
      <c r="C173" s="91"/>
      <c r="D173" s="91"/>
      <c r="E173" s="91"/>
    </row>
    <row r="174" spans="1:5" ht="15" customHeight="1">
      <c r="A174" s="118"/>
      <c r="B174" s="91"/>
      <c r="C174" s="91"/>
      <c r="D174" s="91"/>
      <c r="E174" s="91"/>
    </row>
    <row r="175" spans="1:5" ht="15" customHeight="1">
      <c r="A175" s="118"/>
      <c r="B175" s="91"/>
      <c r="C175" s="91"/>
      <c r="D175" s="91"/>
      <c r="E175" s="91"/>
    </row>
    <row r="176" spans="1:5" ht="15" customHeight="1">
      <c r="A176" s="118"/>
      <c r="B176" s="91"/>
      <c r="C176" s="91"/>
      <c r="D176" s="91"/>
      <c r="E176" s="91"/>
    </row>
    <row r="177" spans="1:5" ht="15" customHeight="1">
      <c r="A177" s="118"/>
      <c r="B177" s="91"/>
      <c r="C177" s="91"/>
      <c r="D177" s="91"/>
      <c r="E177" s="91"/>
    </row>
    <row r="178" spans="1:5" ht="15" customHeight="1">
      <c r="A178" s="118"/>
      <c r="B178" s="91"/>
      <c r="C178" s="91"/>
      <c r="D178" s="91"/>
      <c r="E178" s="91"/>
    </row>
    <row r="179" spans="1:5" ht="15" customHeight="1">
      <c r="A179" s="118"/>
      <c r="B179" s="91"/>
      <c r="C179" s="91"/>
      <c r="D179" s="91"/>
      <c r="E179" s="91"/>
    </row>
    <row r="180" spans="1:5" ht="15" customHeight="1">
      <c r="A180" s="118"/>
      <c r="B180" s="91"/>
      <c r="C180" s="91"/>
      <c r="D180" s="91"/>
      <c r="E180" s="91"/>
    </row>
    <row r="181" spans="1:5" ht="15" customHeight="1">
      <c r="A181" s="118"/>
      <c r="B181" s="91"/>
      <c r="C181" s="91"/>
      <c r="D181" s="91"/>
      <c r="E181" s="91"/>
    </row>
    <row r="182" spans="1:5" ht="15" customHeight="1">
      <c r="A182" s="118"/>
      <c r="B182" s="91"/>
      <c r="C182" s="91"/>
      <c r="D182" s="91"/>
      <c r="E182" s="91"/>
    </row>
    <row r="183" spans="1:5" ht="15" customHeight="1">
      <c r="A183" s="118"/>
      <c r="B183" s="91"/>
      <c r="C183" s="91"/>
      <c r="D183" s="91"/>
      <c r="E183" s="91"/>
    </row>
    <row r="184" spans="1:5" ht="15" customHeight="1">
      <c r="A184" s="118"/>
      <c r="B184" s="91"/>
      <c r="C184" s="91"/>
      <c r="D184" s="91"/>
      <c r="E184" s="91"/>
    </row>
    <row r="185" spans="1:5" ht="15" customHeight="1">
      <c r="A185" s="118"/>
      <c r="B185" s="91"/>
      <c r="C185" s="91"/>
      <c r="D185" s="91"/>
      <c r="E185" s="91"/>
    </row>
    <row r="186" spans="1:5" ht="15" customHeight="1">
      <c r="A186" s="118"/>
      <c r="B186" s="91"/>
      <c r="C186" s="91"/>
      <c r="D186" s="91"/>
      <c r="E186" s="91"/>
    </row>
    <row r="187" spans="1:5" ht="15" customHeight="1">
      <c r="A187" s="118"/>
      <c r="B187" s="91"/>
      <c r="C187" s="91"/>
      <c r="D187" s="91"/>
      <c r="E187" s="91"/>
    </row>
    <row r="188" spans="1:5" ht="15" customHeight="1">
      <c r="A188" s="118"/>
      <c r="B188" s="91"/>
      <c r="C188" s="91"/>
      <c r="D188" s="91"/>
      <c r="E188" s="91"/>
    </row>
    <row r="189" spans="1:5" ht="15" customHeight="1">
      <c r="A189" s="118"/>
      <c r="B189" s="91"/>
      <c r="C189" s="91"/>
      <c r="D189" s="91"/>
      <c r="E189" s="91"/>
    </row>
    <row r="190" spans="1:5" ht="15" customHeight="1">
      <c r="A190" s="118"/>
      <c r="B190" s="91"/>
      <c r="C190" s="91"/>
      <c r="D190" s="91"/>
      <c r="E190" s="91"/>
    </row>
    <row r="191" spans="1:5" ht="15" customHeight="1">
      <c r="A191" s="118"/>
      <c r="B191" s="91"/>
      <c r="C191" s="91"/>
      <c r="D191" s="91"/>
      <c r="E191" s="91"/>
    </row>
    <row r="192" spans="1:5" ht="15" customHeight="1">
      <c r="A192" s="118"/>
      <c r="B192" s="91"/>
      <c r="C192" s="91"/>
      <c r="D192" s="91"/>
      <c r="E192" s="91"/>
    </row>
    <row r="193" spans="1:5" ht="15" customHeight="1">
      <c r="A193" s="118"/>
      <c r="B193" s="91"/>
      <c r="C193" s="91"/>
      <c r="D193" s="91"/>
      <c r="E193" s="91"/>
    </row>
    <row r="194" spans="1:5" ht="15" customHeight="1">
      <c r="A194" s="118"/>
      <c r="B194" s="91"/>
      <c r="C194" s="91"/>
      <c r="D194" s="91"/>
      <c r="E194" s="91"/>
    </row>
    <row r="195" spans="1:5" ht="15" customHeight="1">
      <c r="A195" s="118"/>
      <c r="B195" s="91"/>
      <c r="C195" s="91"/>
      <c r="D195" s="91"/>
      <c r="E195" s="91"/>
    </row>
    <row r="196" spans="1:5" ht="15" customHeight="1">
      <c r="A196" s="118"/>
      <c r="B196" s="91"/>
      <c r="C196" s="91"/>
      <c r="D196" s="91"/>
      <c r="E196" s="91"/>
    </row>
    <row r="197" spans="1:5" ht="15" customHeight="1">
      <c r="A197" s="118"/>
      <c r="B197" s="91"/>
      <c r="C197" s="91"/>
      <c r="D197" s="91"/>
      <c r="E197" s="91"/>
    </row>
    <row r="198" spans="1:5" ht="15" customHeight="1">
      <c r="A198" s="118"/>
      <c r="B198" s="91"/>
      <c r="C198" s="91"/>
      <c r="D198" s="91"/>
      <c r="E198" s="91"/>
    </row>
    <row r="199" spans="1:5" ht="15" customHeight="1">
      <c r="A199" s="118"/>
      <c r="B199" s="91"/>
      <c r="C199" s="91"/>
      <c r="D199" s="91"/>
      <c r="E199" s="91"/>
    </row>
    <row r="200" spans="1:5" ht="15" customHeight="1">
      <c r="A200" s="118"/>
      <c r="B200" s="91"/>
      <c r="C200" s="91"/>
      <c r="D200" s="91"/>
      <c r="E200" s="91"/>
    </row>
    <row r="201" spans="1:5" ht="15" customHeight="1">
      <c r="A201" s="118"/>
      <c r="B201" s="91"/>
      <c r="C201" s="91"/>
      <c r="D201" s="91"/>
      <c r="E201" s="91"/>
    </row>
    <row r="202" spans="1:5" ht="15" customHeight="1">
      <c r="A202" s="118"/>
      <c r="B202" s="91"/>
      <c r="C202" s="91"/>
      <c r="D202" s="91"/>
      <c r="E202" s="91"/>
    </row>
  </sheetData>
  <hyperlinks>
    <hyperlink ref="B21" r:id="rId1" location="/SitePages/Home.aspx" display="https://hpe.sharepoint.com/teams/cyber-issue-mgmt/compliance/_layouts/15/start.aspx - /SitePages/Home.aspx"/>
    <hyperlink ref="B38" r:id="rId2" display="https://hpe.sharepoint.com/teams/cyber-rc/SitePages/issues.aspx"/>
    <hyperlink ref="B43" r:id="rId3" display="https://hpe.sharepoint.com/teams/cyber-issue-mgmt/compliance/Lists/Supplier Compliance Evaluation/My View.aspx"/>
  </hyperlinks>
  <pageMargins left="0.7" right="0.7" top="0.75" bottom="0.75" header="0.3" footer="0.3"/>
  <headerFooter>
    <oddFooter>&amp;C&amp;"Helvetica,Regular"&amp;12&amp;K000000&amp;P</oddFooter>
  </headerFooter>
  <drawing r:id="rId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90"/>
  <sheetViews>
    <sheetView showGridLines="0" workbookViewId="0"/>
  </sheetViews>
  <sheetFormatPr baseColWidth="10" defaultColWidth="8.83203125" defaultRowHeight="15" customHeight="1" x14ac:dyDescent="0"/>
  <cols>
    <col min="1" max="1" width="4.6640625" style="119" customWidth="1"/>
    <col min="2" max="2" width="130.83203125" style="119" customWidth="1"/>
    <col min="3" max="256" width="8.83203125" style="119" customWidth="1"/>
  </cols>
  <sheetData>
    <row r="1" spans="1:5" ht="19.5" customHeight="1">
      <c r="A1" s="101"/>
      <c r="B1" s="89" t="s">
        <v>146</v>
      </c>
      <c r="C1" s="90"/>
      <c r="D1" s="91"/>
      <c r="E1" s="91"/>
    </row>
    <row r="2" spans="1:5" ht="15" customHeight="1">
      <c r="A2" s="102"/>
      <c r="B2" s="93"/>
      <c r="C2" s="90"/>
      <c r="D2" s="91"/>
      <c r="E2" s="91"/>
    </row>
    <row r="3" spans="1:5" ht="15" customHeight="1">
      <c r="A3" s="103">
        <v>1</v>
      </c>
      <c r="B3" s="96" t="s">
        <v>147</v>
      </c>
      <c r="C3" s="90"/>
      <c r="D3" s="91"/>
      <c r="E3" s="91"/>
    </row>
    <row r="4" spans="1:5" ht="15" customHeight="1">
      <c r="A4" s="103"/>
      <c r="B4" s="96" t="s">
        <v>148</v>
      </c>
      <c r="C4" s="90"/>
      <c r="D4" s="91"/>
      <c r="E4" s="91"/>
    </row>
    <row r="5" spans="1:5" ht="15" customHeight="1">
      <c r="A5" s="103"/>
      <c r="B5" s="95"/>
      <c r="C5" s="90"/>
      <c r="D5" s="91"/>
      <c r="E5" s="91"/>
    </row>
    <row r="6" spans="1:5" ht="15" customHeight="1">
      <c r="A6" s="103">
        <v>2</v>
      </c>
      <c r="B6" s="105" t="s">
        <v>149</v>
      </c>
      <c r="C6" s="90"/>
      <c r="D6" s="91"/>
      <c r="E6" s="91"/>
    </row>
    <row r="7" spans="1:5" ht="261.75" customHeight="1">
      <c r="A7" s="106"/>
      <c r="B7" s="107" t="s">
        <v>125</v>
      </c>
      <c r="C7" s="90"/>
      <c r="D7" s="91"/>
      <c r="E7" s="91"/>
    </row>
    <row r="8" spans="1:5" ht="15" customHeight="1">
      <c r="A8" s="103"/>
      <c r="B8" s="93"/>
      <c r="C8" s="90"/>
      <c r="D8" s="91"/>
      <c r="E8" s="91"/>
    </row>
    <row r="9" spans="1:5" ht="14.25" customHeight="1">
      <c r="A9" s="103"/>
      <c r="B9" s="95"/>
      <c r="C9" s="90"/>
      <c r="D9" s="91"/>
      <c r="E9" s="91"/>
    </row>
    <row r="10" spans="1:5" ht="33.75" customHeight="1">
      <c r="A10" s="108" t="s">
        <v>150</v>
      </c>
      <c r="B10" s="96" t="str">
        <f>IF('Business Questionnaire'!K4&gt;0,"Please follow the Issue Management process to enter Remediation Item(s) in Column K highlighted in RED at website link below:","")</f>
        <v/>
      </c>
      <c r="C10" s="90"/>
      <c r="D10" s="91"/>
      <c r="E10" s="91"/>
    </row>
    <row r="11" spans="1:5" ht="15" customHeight="1">
      <c r="A11" s="103"/>
      <c r="B11" s="109" t="str">
        <f>IF('Business Questionnaire'!K4&gt;0,HYPERLINK("https://hpe.sharepoint.com/teams/cyber-issue-mgmt/compliance/_layouts/15/start.aspx#/SitePages/Home.aspx","Cyber Security Issue Management - Website"),"")</f>
        <v/>
      </c>
      <c r="C11" s="90"/>
      <c r="D11" s="91"/>
      <c r="E11" s="91"/>
    </row>
    <row r="12" spans="1:5" ht="15" customHeight="1">
      <c r="A12" s="103"/>
      <c r="B12" s="95"/>
      <c r="C12" s="90"/>
      <c r="D12" s="91"/>
      <c r="E12" s="91"/>
    </row>
    <row r="13" spans="1:5" ht="15" customHeight="1">
      <c r="A13" s="108" t="s">
        <v>151</v>
      </c>
      <c r="B13" s="96" t="str">
        <f>IF('Business Questionnaire'!K4&gt;0,"Please enter Issue ID(s) below after submission of Issue(s).","")</f>
        <v/>
      </c>
      <c r="C13" s="90"/>
      <c r="D13" s="91"/>
      <c r="E13" s="91"/>
    </row>
    <row r="14" spans="1:5" ht="15" customHeight="1">
      <c r="A14" s="103"/>
      <c r="B14" s="95"/>
      <c r="C14" s="90"/>
      <c r="D14" s="91"/>
      <c r="E14" s="91"/>
    </row>
    <row r="15" spans="1:5" ht="15" customHeight="1">
      <c r="A15" s="103"/>
      <c r="B15" s="95"/>
      <c r="C15" s="90"/>
      <c r="D15" s="91"/>
      <c r="E15" s="91"/>
    </row>
    <row r="16" spans="1:5" ht="15" customHeight="1">
      <c r="A16" s="110"/>
      <c r="B16" s="111"/>
      <c r="C16" s="90"/>
      <c r="D16" s="91"/>
      <c r="E16" s="91"/>
    </row>
    <row r="17" spans="1:5" ht="15" customHeight="1">
      <c r="A17" s="112"/>
      <c r="B17" s="113" t="s">
        <v>131</v>
      </c>
      <c r="C17" s="90"/>
      <c r="D17" s="91"/>
      <c r="E17" s="91"/>
    </row>
    <row r="18" spans="1:5" ht="15" customHeight="1">
      <c r="A18" s="102"/>
      <c r="B18" s="93"/>
      <c r="C18" s="90"/>
      <c r="D18" s="91"/>
      <c r="E18" s="91"/>
    </row>
    <row r="19" spans="1:5" ht="75.75" customHeight="1">
      <c r="A19" s="103">
        <v>4</v>
      </c>
      <c r="B19" s="96" t="s">
        <v>132</v>
      </c>
      <c r="C19" s="90"/>
      <c r="D19" s="91"/>
      <c r="E19" s="91"/>
    </row>
    <row r="20" spans="1:5" ht="15" customHeight="1">
      <c r="A20" s="103"/>
      <c r="B20" s="95"/>
      <c r="C20" s="90"/>
      <c r="D20" s="91"/>
      <c r="E20" s="91"/>
    </row>
    <row r="21" spans="1:5" ht="15" customHeight="1">
      <c r="A21" s="103">
        <v>5</v>
      </c>
      <c r="B21" s="96" t="s">
        <v>133</v>
      </c>
      <c r="C21" s="90"/>
      <c r="D21" s="91"/>
      <c r="E21" s="91"/>
    </row>
    <row r="22" spans="1:5" ht="15" customHeight="1">
      <c r="A22" s="103"/>
      <c r="B22" s="95"/>
      <c r="C22" s="90"/>
      <c r="D22" s="91"/>
      <c r="E22" s="91"/>
    </row>
    <row r="23" spans="1:5" ht="27" customHeight="1">
      <c r="A23" s="103">
        <v>6</v>
      </c>
      <c r="B23" s="96" t="s">
        <v>134</v>
      </c>
      <c r="C23" s="90"/>
      <c r="D23" s="91"/>
      <c r="E23" s="91"/>
    </row>
    <row r="24" spans="1:5" ht="15" customHeight="1">
      <c r="A24" s="103"/>
      <c r="B24" s="95"/>
      <c r="C24" s="90"/>
      <c r="D24" s="91"/>
      <c r="E24" s="91"/>
    </row>
    <row r="25" spans="1:5" ht="45" customHeight="1">
      <c r="A25" s="103">
        <v>7</v>
      </c>
      <c r="B25" s="96" t="s">
        <v>136</v>
      </c>
      <c r="C25" s="90"/>
      <c r="D25" s="91"/>
      <c r="E25" s="91"/>
    </row>
    <row r="26" spans="1:5" ht="15" customHeight="1">
      <c r="A26" s="103"/>
      <c r="B26" s="96" t="str">
        <f>HYPERLINK("https://hpe.sharepoint.com/teams/cyber-rc/SitePages/issues.aspx","Cyber Security Issue Management - Website")</f>
        <v>Cyber Security Issue Management - Website</v>
      </c>
      <c r="C26" s="90"/>
      <c r="D26" s="91"/>
      <c r="E26" s="91"/>
    </row>
    <row r="27" spans="1:5" ht="15" customHeight="1">
      <c r="A27" s="110"/>
      <c r="B27" s="111"/>
      <c r="C27" s="90"/>
      <c r="D27" s="91"/>
      <c r="E27" s="91"/>
    </row>
    <row r="28" spans="1:5" ht="30" customHeight="1">
      <c r="A28" s="112"/>
      <c r="B28" s="113" t="s">
        <v>137</v>
      </c>
      <c r="C28" s="90"/>
      <c r="D28" s="91"/>
      <c r="E28" s="91"/>
    </row>
    <row r="29" spans="1:5" ht="15" customHeight="1">
      <c r="A29" s="112"/>
      <c r="B29" s="114"/>
      <c r="C29" s="90"/>
      <c r="D29" s="91"/>
      <c r="E29" s="91"/>
    </row>
    <row r="30" spans="1:5" ht="15" customHeight="1">
      <c r="A30" s="102">
        <v>8</v>
      </c>
      <c r="B30" s="115" t="s">
        <v>110</v>
      </c>
      <c r="C30" s="90"/>
      <c r="D30" s="91"/>
      <c r="E30" s="91"/>
    </row>
    <row r="31" spans="1:5" ht="15" customHeight="1">
      <c r="A31" s="103"/>
      <c r="B31" s="96" t="str">
        <f>HYPERLINK("https://hpe.sharepoint.com/teams/cyber-issue-mgmt/compliance/Lists/Supplier%20Compliance%20Evaluation/My%20View.aspx","Cyber Security Supplier Compliance Assessment - Website")</f>
        <v>Cyber Security Supplier Compliance Assessment - Website</v>
      </c>
      <c r="C31" s="90"/>
      <c r="D31" s="91"/>
      <c r="E31" s="91"/>
    </row>
    <row r="32" spans="1:5" ht="15" customHeight="1">
      <c r="A32" s="103"/>
      <c r="B32" s="95"/>
      <c r="C32" s="90"/>
      <c r="D32" s="91"/>
      <c r="E32" s="91"/>
    </row>
    <row r="33" spans="1:5" ht="15" customHeight="1">
      <c r="A33" s="103">
        <v>9</v>
      </c>
      <c r="B33" s="96" t="s">
        <v>111</v>
      </c>
      <c r="C33" s="90"/>
      <c r="D33" s="91"/>
      <c r="E33" s="91"/>
    </row>
    <row r="34" spans="1:5" ht="15" customHeight="1">
      <c r="A34" s="103"/>
      <c r="B34" s="95"/>
      <c r="C34" s="90"/>
      <c r="D34" s="91"/>
      <c r="E34" s="91"/>
    </row>
    <row r="35" spans="1:5" ht="15" customHeight="1">
      <c r="A35" s="103"/>
      <c r="B35" s="95"/>
      <c r="C35" s="90"/>
      <c r="D35" s="91"/>
      <c r="E35" s="91"/>
    </row>
    <row r="36" spans="1:5" ht="15" customHeight="1">
      <c r="A36" s="103"/>
      <c r="B36" s="95"/>
      <c r="C36" s="90"/>
      <c r="D36" s="91"/>
      <c r="E36" s="91"/>
    </row>
    <row r="37" spans="1:5" ht="15" customHeight="1">
      <c r="A37" s="103"/>
      <c r="B37" s="95"/>
      <c r="C37" s="90"/>
      <c r="D37" s="91"/>
      <c r="E37" s="91"/>
    </row>
    <row r="38" spans="1:5" ht="15" customHeight="1">
      <c r="A38" s="103"/>
      <c r="B38" s="95"/>
      <c r="C38" s="90"/>
      <c r="D38" s="91"/>
      <c r="E38" s="91"/>
    </row>
    <row r="39" spans="1:5" ht="15" customHeight="1">
      <c r="A39" s="103"/>
      <c r="B39" s="95"/>
      <c r="C39" s="90"/>
      <c r="D39" s="91"/>
      <c r="E39" s="91"/>
    </row>
    <row r="40" spans="1:5" ht="15" customHeight="1">
      <c r="A40" s="103"/>
      <c r="B40" s="95"/>
      <c r="C40" s="90"/>
      <c r="D40" s="91"/>
      <c r="E40" s="91"/>
    </row>
    <row r="41" spans="1:5" ht="15" customHeight="1">
      <c r="A41" s="103"/>
      <c r="B41" s="95"/>
      <c r="C41" s="90"/>
      <c r="D41" s="91"/>
      <c r="E41" s="91"/>
    </row>
    <row r="42" spans="1:5" ht="15" customHeight="1">
      <c r="A42" s="103"/>
      <c r="B42" s="95"/>
      <c r="C42" s="90"/>
      <c r="D42" s="91"/>
      <c r="E42" s="91"/>
    </row>
    <row r="43" spans="1:5" ht="15" customHeight="1">
      <c r="A43" s="103"/>
      <c r="B43" s="95"/>
      <c r="C43" s="90"/>
      <c r="D43" s="91"/>
      <c r="E43" s="91"/>
    </row>
    <row r="44" spans="1:5" ht="15" customHeight="1">
      <c r="A44" s="103"/>
      <c r="B44" s="95"/>
      <c r="C44" s="90"/>
      <c r="D44" s="91"/>
      <c r="E44" s="91"/>
    </row>
    <row r="45" spans="1:5" ht="15" customHeight="1">
      <c r="A45" s="103"/>
      <c r="B45" s="95"/>
      <c r="C45" s="90"/>
      <c r="D45" s="91"/>
      <c r="E45" s="91"/>
    </row>
    <row r="46" spans="1:5" ht="15" customHeight="1">
      <c r="A46" s="103"/>
      <c r="B46" s="95"/>
      <c r="C46" s="90"/>
      <c r="D46" s="91"/>
      <c r="E46" s="91"/>
    </row>
    <row r="47" spans="1:5" ht="15" customHeight="1">
      <c r="A47" s="103"/>
      <c r="B47" s="95"/>
      <c r="C47" s="90"/>
      <c r="D47" s="91"/>
      <c r="E47" s="91"/>
    </row>
    <row r="48" spans="1:5" ht="15" customHeight="1">
      <c r="A48" s="103"/>
      <c r="B48" s="95"/>
      <c r="C48" s="90"/>
      <c r="D48" s="91"/>
      <c r="E48" s="91"/>
    </row>
    <row r="49" spans="1:5" ht="15" customHeight="1">
      <c r="A49" s="103"/>
      <c r="B49" s="95"/>
      <c r="C49" s="90"/>
      <c r="D49" s="91"/>
      <c r="E49" s="91"/>
    </row>
    <row r="50" spans="1:5" ht="15" customHeight="1">
      <c r="A50" s="103"/>
      <c r="B50" s="95"/>
      <c r="C50" s="90"/>
      <c r="D50" s="91"/>
      <c r="E50" s="91"/>
    </row>
    <row r="51" spans="1:5" ht="15" customHeight="1">
      <c r="A51" s="103"/>
      <c r="B51" s="95"/>
      <c r="C51" s="90"/>
      <c r="D51" s="91"/>
      <c r="E51" s="91"/>
    </row>
    <row r="52" spans="1:5" ht="15" customHeight="1">
      <c r="A52" s="103"/>
      <c r="B52" s="95"/>
      <c r="C52" s="90"/>
      <c r="D52" s="91"/>
      <c r="E52" s="91"/>
    </row>
    <row r="53" spans="1:5" ht="15" customHeight="1">
      <c r="A53" s="103"/>
      <c r="B53" s="95"/>
      <c r="C53" s="90"/>
      <c r="D53" s="91"/>
      <c r="E53" s="91"/>
    </row>
    <row r="54" spans="1:5" ht="15" customHeight="1">
      <c r="A54" s="103"/>
      <c r="B54" s="95"/>
      <c r="C54" s="90"/>
      <c r="D54" s="91"/>
      <c r="E54" s="91"/>
    </row>
    <row r="55" spans="1:5" ht="15" customHeight="1">
      <c r="A55" s="103"/>
      <c r="B55" s="95"/>
      <c r="C55" s="90"/>
      <c r="D55" s="91"/>
      <c r="E55" s="91"/>
    </row>
    <row r="56" spans="1:5" ht="15" customHeight="1">
      <c r="A56" s="103"/>
      <c r="B56" s="95"/>
      <c r="C56" s="90"/>
      <c r="D56" s="91"/>
      <c r="E56" s="91"/>
    </row>
    <row r="57" spans="1:5" ht="15" customHeight="1">
      <c r="A57" s="103"/>
      <c r="B57" s="95"/>
      <c r="C57" s="90"/>
      <c r="D57" s="91"/>
      <c r="E57" s="91"/>
    </row>
    <row r="58" spans="1:5" ht="15" customHeight="1">
      <c r="A58" s="103"/>
      <c r="B58" s="95"/>
      <c r="C58" s="90"/>
      <c r="D58" s="91"/>
      <c r="E58" s="91"/>
    </row>
    <row r="59" spans="1:5" ht="15" customHeight="1">
      <c r="A59" s="103"/>
      <c r="B59" s="95"/>
      <c r="C59" s="90"/>
      <c r="D59" s="91"/>
      <c r="E59" s="91"/>
    </row>
    <row r="60" spans="1:5" ht="15" customHeight="1">
      <c r="A60" s="103"/>
      <c r="B60" s="95"/>
      <c r="C60" s="90"/>
      <c r="D60" s="91"/>
      <c r="E60" s="91"/>
    </row>
    <row r="61" spans="1:5" ht="15" customHeight="1">
      <c r="A61" s="103"/>
      <c r="B61" s="95"/>
      <c r="C61" s="90"/>
      <c r="D61" s="91"/>
      <c r="E61" s="91"/>
    </row>
    <row r="62" spans="1:5" ht="15" customHeight="1">
      <c r="A62" s="103"/>
      <c r="B62" s="95"/>
      <c r="C62" s="90"/>
      <c r="D62" s="91"/>
      <c r="E62" s="91"/>
    </row>
    <row r="63" spans="1:5" ht="15" customHeight="1">
      <c r="A63" s="103"/>
      <c r="B63" s="95"/>
      <c r="C63" s="90"/>
      <c r="D63" s="91"/>
      <c r="E63" s="91"/>
    </row>
    <row r="64" spans="1:5" ht="15" customHeight="1">
      <c r="A64" s="103"/>
      <c r="B64" s="96" t="s">
        <v>138</v>
      </c>
      <c r="C64" s="90"/>
      <c r="D64" s="91"/>
      <c r="E64" s="91"/>
    </row>
    <row r="65" spans="1:5" ht="15" customHeight="1">
      <c r="A65" s="103"/>
      <c r="B65" s="95"/>
      <c r="C65" s="90"/>
      <c r="D65" s="91"/>
      <c r="E65" s="91"/>
    </row>
    <row r="66" spans="1:5" ht="15" customHeight="1">
      <c r="A66" s="103">
        <v>10</v>
      </c>
      <c r="B66" s="96" t="s">
        <v>139</v>
      </c>
      <c r="C66" s="90"/>
      <c r="D66" s="91"/>
      <c r="E66" s="91"/>
    </row>
    <row r="67" spans="1:5" ht="15" customHeight="1">
      <c r="A67" s="103"/>
      <c r="B67" s="95"/>
      <c r="C67" s="90"/>
      <c r="D67" s="91"/>
      <c r="E67" s="91"/>
    </row>
    <row r="68" spans="1:5" ht="15" customHeight="1">
      <c r="A68" s="103">
        <v>11</v>
      </c>
      <c r="B68" s="96" t="s">
        <v>140</v>
      </c>
      <c r="C68" s="90"/>
      <c r="D68" s="91"/>
      <c r="E68" s="91"/>
    </row>
    <row r="69" spans="1:5" ht="15" customHeight="1">
      <c r="A69" s="103"/>
      <c r="B69" s="95"/>
      <c r="C69" s="90"/>
      <c r="D69" s="91"/>
      <c r="E69" s="91"/>
    </row>
    <row r="70" spans="1:5" ht="79.5" customHeight="1">
      <c r="A70" s="103">
        <v>12</v>
      </c>
      <c r="B70" s="96" t="s">
        <v>141</v>
      </c>
      <c r="C70" s="90"/>
      <c r="D70" s="91"/>
      <c r="E70" s="91"/>
    </row>
    <row r="71" spans="1:5" ht="15" customHeight="1">
      <c r="A71" s="103"/>
      <c r="B71" s="95"/>
      <c r="C71" s="90"/>
      <c r="D71" s="91"/>
      <c r="E71" s="91"/>
    </row>
    <row r="72" spans="1:5" ht="15" customHeight="1">
      <c r="A72" s="103"/>
      <c r="B72" s="95"/>
      <c r="C72" s="90"/>
      <c r="D72" s="91"/>
      <c r="E72" s="91"/>
    </row>
    <row r="73" spans="1:5" ht="15" customHeight="1">
      <c r="A73" s="103">
        <v>13</v>
      </c>
      <c r="B73" s="96" t="s">
        <v>142</v>
      </c>
      <c r="C73" s="90"/>
      <c r="D73" s="91"/>
      <c r="E73" s="91"/>
    </row>
    <row r="74" spans="1:5" ht="15" customHeight="1">
      <c r="A74" s="103"/>
      <c r="B74" s="95"/>
      <c r="C74" s="90"/>
      <c r="D74" s="91"/>
      <c r="E74" s="91"/>
    </row>
    <row r="75" spans="1:5" ht="75" customHeight="1">
      <c r="A75" s="103">
        <v>14</v>
      </c>
      <c r="B75" s="96" t="s">
        <v>143</v>
      </c>
      <c r="C75" s="90"/>
      <c r="D75" s="91"/>
      <c r="E75" s="91"/>
    </row>
    <row r="76" spans="1:5" ht="15" customHeight="1">
      <c r="A76" s="103"/>
      <c r="B76" s="95"/>
      <c r="C76" s="90"/>
      <c r="D76" s="91"/>
      <c r="E76" s="91"/>
    </row>
    <row r="77" spans="1:5" ht="20.25" customHeight="1">
      <c r="A77" s="103">
        <v>15</v>
      </c>
      <c r="B77" s="96" t="s">
        <v>144</v>
      </c>
      <c r="C77" s="90"/>
      <c r="D77" s="91"/>
      <c r="E77" s="91"/>
    </row>
    <row r="78" spans="1:5" ht="20.25" customHeight="1">
      <c r="A78" s="103"/>
      <c r="B78" s="95"/>
      <c r="C78" s="90"/>
      <c r="D78" s="91"/>
      <c r="E78" s="91"/>
    </row>
    <row r="79" spans="1:5" ht="30" customHeight="1">
      <c r="A79" s="103">
        <v>16</v>
      </c>
      <c r="B79" s="96" t="s">
        <v>152</v>
      </c>
      <c r="C79" s="90"/>
      <c r="D79" s="91"/>
      <c r="E79" s="91"/>
    </row>
    <row r="80" spans="1:5" ht="15" customHeight="1">
      <c r="A80" s="103"/>
      <c r="B80" s="95"/>
      <c r="C80" s="90"/>
      <c r="D80" s="91"/>
      <c r="E80" s="91"/>
    </row>
    <row r="81" spans="1:5" ht="15" customHeight="1">
      <c r="A81" s="103"/>
      <c r="B81" s="95"/>
      <c r="C81" s="90"/>
      <c r="D81" s="91"/>
      <c r="E81" s="91"/>
    </row>
    <row r="82" spans="1:5" ht="15" customHeight="1">
      <c r="A82" s="103"/>
      <c r="B82" s="95"/>
      <c r="C82" s="90"/>
      <c r="D82" s="91"/>
      <c r="E82" s="91"/>
    </row>
    <row r="83" spans="1:5" ht="15" customHeight="1">
      <c r="A83" s="103"/>
      <c r="B83" s="95"/>
      <c r="C83" s="90"/>
      <c r="D83" s="91"/>
      <c r="E83" s="91"/>
    </row>
    <row r="84" spans="1:5" ht="15" customHeight="1">
      <c r="A84" s="103"/>
      <c r="B84" s="95"/>
      <c r="C84" s="90"/>
      <c r="D84" s="91"/>
      <c r="E84" s="91"/>
    </row>
    <row r="85" spans="1:5" ht="15" customHeight="1">
      <c r="A85" s="103"/>
      <c r="B85" s="95"/>
      <c r="C85" s="90"/>
      <c r="D85" s="91"/>
      <c r="E85" s="91"/>
    </row>
    <row r="86" spans="1:5" ht="15" customHeight="1">
      <c r="A86" s="103"/>
      <c r="B86" s="95"/>
      <c r="C86" s="90"/>
      <c r="D86" s="91"/>
      <c r="E86" s="91"/>
    </row>
    <row r="87" spans="1:5" ht="15" customHeight="1">
      <c r="A87" s="103"/>
      <c r="B87" s="95"/>
      <c r="C87" s="90"/>
      <c r="D87" s="91"/>
      <c r="E87" s="91"/>
    </row>
    <row r="88" spans="1:5" ht="15" customHeight="1">
      <c r="A88" s="103"/>
      <c r="B88" s="95"/>
      <c r="C88" s="90"/>
      <c r="D88" s="91"/>
      <c r="E88" s="91"/>
    </row>
    <row r="89" spans="1:5" ht="15" customHeight="1">
      <c r="A89" s="103"/>
      <c r="B89" s="95"/>
      <c r="C89" s="90"/>
      <c r="D89" s="91"/>
      <c r="E89" s="91"/>
    </row>
    <row r="90" spans="1:5" ht="15" customHeight="1">
      <c r="A90" s="103"/>
      <c r="B90" s="95"/>
      <c r="C90" s="90"/>
      <c r="D90" s="91"/>
      <c r="E90" s="91"/>
    </row>
    <row r="91" spans="1:5" ht="15" customHeight="1">
      <c r="A91" s="103"/>
      <c r="B91" s="95"/>
      <c r="C91" s="90"/>
      <c r="D91" s="91"/>
      <c r="E91" s="91"/>
    </row>
    <row r="92" spans="1:5" ht="15" customHeight="1">
      <c r="A92" s="103"/>
      <c r="B92" s="95"/>
      <c r="C92" s="90"/>
      <c r="D92" s="91"/>
      <c r="E92" s="91"/>
    </row>
    <row r="93" spans="1:5" ht="15" customHeight="1">
      <c r="A93" s="103"/>
      <c r="B93" s="95"/>
      <c r="C93" s="90"/>
      <c r="D93" s="91"/>
      <c r="E93" s="91"/>
    </row>
    <row r="94" spans="1:5" ht="15" customHeight="1">
      <c r="A94" s="103"/>
      <c r="B94" s="95"/>
      <c r="C94" s="90"/>
      <c r="D94" s="91"/>
      <c r="E94" s="91"/>
    </row>
    <row r="95" spans="1:5" ht="15" customHeight="1">
      <c r="A95" s="103"/>
      <c r="B95" s="95"/>
      <c r="C95" s="90"/>
      <c r="D95" s="91"/>
      <c r="E95" s="91"/>
    </row>
    <row r="96" spans="1:5" ht="15" customHeight="1">
      <c r="A96" s="103"/>
      <c r="B96" s="95"/>
      <c r="C96" s="90"/>
      <c r="D96" s="91"/>
      <c r="E96" s="91"/>
    </row>
    <row r="97" spans="1:5" ht="15" customHeight="1">
      <c r="A97" s="103"/>
      <c r="B97" s="95"/>
      <c r="C97" s="90"/>
      <c r="D97" s="91"/>
      <c r="E97" s="91"/>
    </row>
    <row r="98" spans="1:5" ht="15" customHeight="1">
      <c r="A98" s="103"/>
      <c r="B98" s="95"/>
      <c r="C98" s="90"/>
      <c r="D98" s="91"/>
      <c r="E98" s="91"/>
    </row>
    <row r="99" spans="1:5" ht="15" customHeight="1">
      <c r="A99" s="103"/>
      <c r="B99" s="95"/>
      <c r="C99" s="90"/>
      <c r="D99" s="91"/>
      <c r="E99" s="91"/>
    </row>
    <row r="100" spans="1:5" ht="15" customHeight="1">
      <c r="A100" s="103"/>
      <c r="B100" s="95"/>
      <c r="C100" s="90"/>
      <c r="D100" s="91"/>
      <c r="E100" s="91"/>
    </row>
    <row r="101" spans="1:5" ht="15" customHeight="1">
      <c r="A101" s="103"/>
      <c r="B101" s="95"/>
      <c r="C101" s="90"/>
      <c r="D101" s="91"/>
      <c r="E101" s="91"/>
    </row>
    <row r="102" spans="1:5" ht="15" customHeight="1">
      <c r="A102" s="103"/>
      <c r="B102" s="95"/>
      <c r="C102" s="90"/>
      <c r="D102" s="91"/>
      <c r="E102" s="91"/>
    </row>
    <row r="103" spans="1:5" ht="15" customHeight="1">
      <c r="A103" s="103"/>
      <c r="B103" s="95"/>
      <c r="C103" s="90"/>
      <c r="D103" s="91"/>
      <c r="E103" s="91"/>
    </row>
    <row r="104" spans="1:5" ht="15" customHeight="1">
      <c r="A104" s="103"/>
      <c r="B104" s="95"/>
      <c r="C104" s="90"/>
      <c r="D104" s="91"/>
      <c r="E104" s="91"/>
    </row>
    <row r="105" spans="1:5" ht="15" customHeight="1">
      <c r="A105" s="103"/>
      <c r="B105" s="95"/>
      <c r="C105" s="90"/>
      <c r="D105" s="91"/>
      <c r="E105" s="91"/>
    </row>
    <row r="106" spans="1:5" ht="15" customHeight="1">
      <c r="A106" s="103"/>
      <c r="B106" s="95"/>
      <c r="C106" s="90"/>
      <c r="D106" s="91"/>
      <c r="E106" s="91"/>
    </row>
    <row r="107" spans="1:5" ht="15" customHeight="1">
      <c r="A107" s="103"/>
      <c r="B107" s="95"/>
      <c r="C107" s="90"/>
      <c r="D107" s="91"/>
      <c r="E107" s="91"/>
    </row>
    <row r="108" spans="1:5" ht="15" customHeight="1">
      <c r="A108" s="103"/>
      <c r="B108" s="95"/>
      <c r="C108" s="90"/>
      <c r="D108" s="91"/>
      <c r="E108" s="91"/>
    </row>
    <row r="109" spans="1:5" ht="15" customHeight="1">
      <c r="A109" s="103"/>
      <c r="B109" s="95"/>
      <c r="C109" s="90"/>
      <c r="D109" s="91"/>
      <c r="E109" s="91"/>
    </row>
    <row r="110" spans="1:5" ht="15" customHeight="1">
      <c r="A110" s="103"/>
      <c r="B110" s="95"/>
      <c r="C110" s="90"/>
      <c r="D110" s="91"/>
      <c r="E110" s="91"/>
    </row>
    <row r="111" spans="1:5" ht="15" customHeight="1">
      <c r="A111" s="103"/>
      <c r="B111" s="95"/>
      <c r="C111" s="90"/>
      <c r="D111" s="91"/>
      <c r="E111" s="91"/>
    </row>
    <row r="112" spans="1:5" ht="15" customHeight="1">
      <c r="A112" s="103"/>
      <c r="B112" s="95"/>
      <c r="C112" s="90"/>
      <c r="D112" s="91"/>
      <c r="E112" s="91"/>
    </row>
    <row r="113" spans="1:5" ht="15" customHeight="1">
      <c r="A113" s="103"/>
      <c r="B113" s="95"/>
      <c r="C113" s="90"/>
      <c r="D113" s="91"/>
      <c r="E113" s="91"/>
    </row>
    <row r="114" spans="1:5" ht="15" customHeight="1">
      <c r="A114" s="103"/>
      <c r="B114" s="95"/>
      <c r="C114" s="90"/>
      <c r="D114" s="91"/>
      <c r="E114" s="91"/>
    </row>
    <row r="115" spans="1:5" ht="15" customHeight="1">
      <c r="A115" s="103"/>
      <c r="B115" s="95"/>
      <c r="C115" s="90"/>
      <c r="D115" s="91"/>
      <c r="E115" s="91"/>
    </row>
    <row r="116" spans="1:5" ht="15" customHeight="1">
      <c r="A116" s="103"/>
      <c r="B116" s="95"/>
      <c r="C116" s="90"/>
      <c r="D116" s="91"/>
      <c r="E116" s="91"/>
    </row>
    <row r="117" spans="1:5" ht="15" customHeight="1">
      <c r="A117" s="103"/>
      <c r="B117" s="95"/>
      <c r="C117" s="90"/>
      <c r="D117" s="91"/>
      <c r="E117" s="91"/>
    </row>
    <row r="118" spans="1:5" ht="15" customHeight="1">
      <c r="A118" s="103"/>
      <c r="B118" s="95"/>
      <c r="C118" s="90"/>
      <c r="D118" s="91"/>
      <c r="E118" s="91"/>
    </row>
    <row r="119" spans="1:5" ht="15" customHeight="1">
      <c r="A119" s="103"/>
      <c r="B119" s="95"/>
      <c r="C119" s="90"/>
      <c r="D119" s="91"/>
      <c r="E119" s="91"/>
    </row>
    <row r="120" spans="1:5" ht="15" customHeight="1">
      <c r="A120" s="103"/>
      <c r="B120" s="95"/>
      <c r="C120" s="90"/>
      <c r="D120" s="91"/>
      <c r="E120" s="91"/>
    </row>
    <row r="121" spans="1:5" ht="15" customHeight="1">
      <c r="A121" s="103"/>
      <c r="B121" s="95"/>
      <c r="C121" s="90"/>
      <c r="D121" s="91"/>
      <c r="E121" s="91"/>
    </row>
    <row r="122" spans="1:5" ht="15" customHeight="1">
      <c r="A122" s="103"/>
      <c r="B122" s="95"/>
      <c r="C122" s="90"/>
      <c r="D122" s="91"/>
      <c r="E122" s="91"/>
    </row>
    <row r="123" spans="1:5" ht="15" customHeight="1">
      <c r="A123" s="103"/>
      <c r="B123" s="95"/>
      <c r="C123" s="90"/>
      <c r="D123" s="91"/>
      <c r="E123" s="91"/>
    </row>
    <row r="124" spans="1:5" ht="15" customHeight="1">
      <c r="A124" s="103"/>
      <c r="B124" s="95"/>
      <c r="C124" s="90"/>
      <c r="D124" s="91"/>
      <c r="E124" s="91"/>
    </row>
    <row r="125" spans="1:5" ht="15" customHeight="1">
      <c r="A125" s="103"/>
      <c r="B125" s="95"/>
      <c r="C125" s="90"/>
      <c r="D125" s="91"/>
      <c r="E125" s="91"/>
    </row>
    <row r="126" spans="1:5" ht="15" customHeight="1">
      <c r="A126" s="103"/>
      <c r="B126" s="95"/>
      <c r="C126" s="90"/>
      <c r="D126" s="91"/>
      <c r="E126" s="91"/>
    </row>
    <row r="127" spans="1:5" ht="15" customHeight="1">
      <c r="A127" s="103"/>
      <c r="B127" s="95"/>
      <c r="C127" s="90"/>
      <c r="D127" s="91"/>
      <c r="E127" s="91"/>
    </row>
    <row r="128" spans="1:5" ht="15" customHeight="1">
      <c r="A128" s="103"/>
      <c r="B128" s="95"/>
      <c r="C128" s="90"/>
      <c r="D128" s="91"/>
      <c r="E128" s="91"/>
    </row>
    <row r="129" spans="1:5" ht="15" customHeight="1">
      <c r="A129" s="103"/>
      <c r="B129" s="95"/>
      <c r="C129" s="90"/>
      <c r="D129" s="91"/>
      <c r="E129" s="91"/>
    </row>
    <row r="130" spans="1:5" ht="15" customHeight="1">
      <c r="A130" s="103"/>
      <c r="B130" s="95"/>
      <c r="C130" s="90"/>
      <c r="D130" s="91"/>
      <c r="E130" s="91"/>
    </row>
    <row r="131" spans="1:5" ht="15" customHeight="1">
      <c r="A131" s="103"/>
      <c r="B131" s="95"/>
      <c r="C131" s="90"/>
      <c r="D131" s="91"/>
      <c r="E131" s="91"/>
    </row>
    <row r="132" spans="1:5" ht="15" customHeight="1">
      <c r="A132" s="103"/>
      <c r="B132" s="95"/>
      <c r="C132" s="90"/>
      <c r="D132" s="91"/>
      <c r="E132" s="91"/>
    </row>
    <row r="133" spans="1:5" ht="15" customHeight="1">
      <c r="A133" s="103"/>
      <c r="B133" s="95"/>
      <c r="C133" s="90"/>
      <c r="D133" s="91"/>
      <c r="E133" s="91"/>
    </row>
    <row r="134" spans="1:5" ht="15" customHeight="1">
      <c r="A134" s="103"/>
      <c r="B134" s="95"/>
      <c r="C134" s="90"/>
      <c r="D134" s="91"/>
      <c r="E134" s="91"/>
    </row>
    <row r="135" spans="1:5" ht="15" customHeight="1">
      <c r="A135" s="103"/>
      <c r="B135" s="95"/>
      <c r="C135" s="90"/>
      <c r="D135" s="91"/>
      <c r="E135" s="91"/>
    </row>
    <row r="136" spans="1:5" ht="15" customHeight="1">
      <c r="A136" s="103"/>
      <c r="B136" s="95"/>
      <c r="C136" s="90"/>
      <c r="D136" s="91"/>
      <c r="E136" s="91"/>
    </row>
    <row r="137" spans="1:5" ht="15" customHeight="1">
      <c r="A137" s="103"/>
      <c r="B137" s="95"/>
      <c r="C137" s="90"/>
      <c r="D137" s="91"/>
      <c r="E137" s="91"/>
    </row>
    <row r="138" spans="1:5" ht="15" customHeight="1">
      <c r="A138" s="103"/>
      <c r="B138" s="95"/>
      <c r="C138" s="90"/>
      <c r="D138" s="91"/>
      <c r="E138" s="91"/>
    </row>
    <row r="139" spans="1:5" ht="15" customHeight="1">
      <c r="A139" s="103"/>
      <c r="B139" s="95"/>
      <c r="C139" s="90"/>
      <c r="D139" s="91"/>
      <c r="E139" s="91"/>
    </row>
    <row r="140" spans="1:5" ht="15" customHeight="1">
      <c r="A140" s="103"/>
      <c r="B140" s="95"/>
      <c r="C140" s="90"/>
      <c r="D140" s="91"/>
      <c r="E140" s="91"/>
    </row>
    <row r="141" spans="1:5" ht="15" customHeight="1">
      <c r="A141" s="103"/>
      <c r="B141" s="95"/>
      <c r="C141" s="90"/>
      <c r="D141" s="91"/>
      <c r="E141" s="91"/>
    </row>
    <row r="142" spans="1:5" ht="15" customHeight="1">
      <c r="A142" s="103"/>
      <c r="B142" s="95"/>
      <c r="C142" s="90"/>
      <c r="D142" s="91"/>
      <c r="E142" s="91"/>
    </row>
    <row r="143" spans="1:5" ht="15" customHeight="1">
      <c r="A143" s="103"/>
      <c r="B143" s="95"/>
      <c r="C143" s="90"/>
      <c r="D143" s="91"/>
      <c r="E143" s="91"/>
    </row>
    <row r="144" spans="1:5" ht="15" customHeight="1">
      <c r="A144" s="103"/>
      <c r="B144" s="95"/>
      <c r="C144" s="90"/>
      <c r="D144" s="91"/>
      <c r="E144" s="91"/>
    </row>
    <row r="145" spans="1:5" ht="15" customHeight="1">
      <c r="A145" s="103"/>
      <c r="B145" s="95"/>
      <c r="C145" s="90"/>
      <c r="D145" s="91"/>
      <c r="E145" s="91"/>
    </row>
    <row r="146" spans="1:5" ht="15" customHeight="1">
      <c r="A146" s="103"/>
      <c r="B146" s="95"/>
      <c r="C146" s="90"/>
      <c r="D146" s="91"/>
      <c r="E146" s="91"/>
    </row>
    <row r="147" spans="1:5" ht="15" customHeight="1">
      <c r="A147" s="103"/>
      <c r="B147" s="95"/>
      <c r="C147" s="90"/>
      <c r="D147" s="91"/>
      <c r="E147" s="91"/>
    </row>
    <row r="148" spans="1:5" ht="15" customHeight="1">
      <c r="A148" s="103"/>
      <c r="B148" s="95"/>
      <c r="C148" s="90"/>
      <c r="D148" s="91"/>
      <c r="E148" s="91"/>
    </row>
    <row r="149" spans="1:5" ht="15" customHeight="1">
      <c r="A149" s="103"/>
      <c r="B149" s="95"/>
      <c r="C149" s="90"/>
      <c r="D149" s="91"/>
      <c r="E149" s="91"/>
    </row>
    <row r="150" spans="1:5" ht="15" customHeight="1">
      <c r="A150" s="103"/>
      <c r="B150" s="95"/>
      <c r="C150" s="90"/>
      <c r="D150" s="91"/>
      <c r="E150" s="91"/>
    </row>
    <row r="151" spans="1:5" ht="15" customHeight="1">
      <c r="A151" s="103"/>
      <c r="B151" s="95"/>
      <c r="C151" s="90"/>
      <c r="D151" s="91"/>
      <c r="E151" s="91"/>
    </row>
    <row r="152" spans="1:5" ht="15" customHeight="1">
      <c r="A152" s="103"/>
      <c r="B152" s="95"/>
      <c r="C152" s="90"/>
      <c r="D152" s="91"/>
      <c r="E152" s="91"/>
    </row>
    <row r="153" spans="1:5" ht="15" customHeight="1">
      <c r="A153" s="103"/>
      <c r="B153" s="95"/>
      <c r="C153" s="90"/>
      <c r="D153" s="91"/>
      <c r="E153" s="91"/>
    </row>
    <row r="154" spans="1:5" ht="15.75" customHeight="1">
      <c r="A154" s="116"/>
      <c r="B154" s="98"/>
      <c r="C154" s="90"/>
      <c r="D154" s="91"/>
      <c r="E154" s="91"/>
    </row>
    <row r="155" spans="1:5" ht="15.75" customHeight="1">
      <c r="A155" s="117"/>
      <c r="B155" s="99"/>
      <c r="C155" s="91"/>
      <c r="D155" s="91"/>
      <c r="E155" s="91"/>
    </row>
    <row r="156" spans="1:5" ht="15" customHeight="1">
      <c r="A156" s="118"/>
      <c r="B156" s="91"/>
      <c r="C156" s="91"/>
      <c r="D156" s="91"/>
      <c r="E156" s="91"/>
    </row>
    <row r="157" spans="1:5" ht="15" customHeight="1">
      <c r="A157" s="118"/>
      <c r="B157" s="91"/>
      <c r="C157" s="91"/>
      <c r="D157" s="91"/>
      <c r="E157" s="91"/>
    </row>
    <row r="158" spans="1:5" ht="15" customHeight="1">
      <c r="A158" s="118"/>
      <c r="B158" s="91"/>
      <c r="C158" s="91"/>
      <c r="D158" s="91"/>
      <c r="E158" s="91"/>
    </row>
    <row r="159" spans="1:5" ht="15" customHeight="1">
      <c r="A159" s="118"/>
      <c r="B159" s="91"/>
      <c r="C159" s="91"/>
      <c r="D159" s="91"/>
      <c r="E159" s="91"/>
    </row>
    <row r="160" spans="1:5" ht="15" customHeight="1">
      <c r="A160" s="118"/>
      <c r="B160" s="91"/>
      <c r="C160" s="91"/>
      <c r="D160" s="91"/>
      <c r="E160" s="91"/>
    </row>
    <row r="161" spans="1:5" ht="15" customHeight="1">
      <c r="A161" s="118"/>
      <c r="B161" s="91"/>
      <c r="C161" s="91"/>
      <c r="D161" s="91"/>
      <c r="E161" s="91"/>
    </row>
    <row r="162" spans="1:5" ht="15" customHeight="1">
      <c r="A162" s="118"/>
      <c r="B162" s="91"/>
      <c r="C162" s="91"/>
      <c r="D162" s="91"/>
      <c r="E162" s="91"/>
    </row>
    <row r="163" spans="1:5" ht="15" customHeight="1">
      <c r="A163" s="118"/>
      <c r="B163" s="91"/>
      <c r="C163" s="91"/>
      <c r="D163" s="91"/>
      <c r="E163" s="91"/>
    </row>
    <row r="164" spans="1:5" ht="15" customHeight="1">
      <c r="A164" s="118"/>
      <c r="B164" s="91"/>
      <c r="C164" s="91"/>
      <c r="D164" s="91"/>
      <c r="E164" s="91"/>
    </row>
    <row r="165" spans="1:5" ht="15" customHeight="1">
      <c r="A165" s="118"/>
      <c r="B165" s="91"/>
      <c r="C165" s="91"/>
      <c r="D165" s="91"/>
      <c r="E165" s="91"/>
    </row>
    <row r="166" spans="1:5" ht="15" customHeight="1">
      <c r="A166" s="118"/>
      <c r="B166" s="91"/>
      <c r="C166" s="91"/>
      <c r="D166" s="91"/>
      <c r="E166" s="91"/>
    </row>
    <row r="167" spans="1:5" ht="15" customHeight="1">
      <c r="A167" s="118"/>
      <c r="B167" s="91"/>
      <c r="C167" s="91"/>
      <c r="D167" s="91"/>
      <c r="E167" s="91"/>
    </row>
    <row r="168" spans="1:5" ht="15" customHeight="1">
      <c r="A168" s="118"/>
      <c r="B168" s="91"/>
      <c r="C168" s="91"/>
      <c r="D168" s="91"/>
      <c r="E168" s="91"/>
    </row>
    <row r="169" spans="1:5" ht="15" customHeight="1">
      <c r="A169" s="118"/>
      <c r="B169" s="91"/>
      <c r="C169" s="91"/>
      <c r="D169" s="91"/>
      <c r="E169" s="91"/>
    </row>
    <row r="170" spans="1:5" ht="15" customHeight="1">
      <c r="A170" s="118"/>
      <c r="B170" s="91"/>
      <c r="C170" s="91"/>
      <c r="D170" s="91"/>
      <c r="E170" s="91"/>
    </row>
    <row r="171" spans="1:5" ht="15" customHeight="1">
      <c r="A171" s="118"/>
      <c r="B171" s="91"/>
      <c r="C171" s="91"/>
      <c r="D171" s="91"/>
      <c r="E171" s="91"/>
    </row>
    <row r="172" spans="1:5" ht="15" customHeight="1">
      <c r="A172" s="118"/>
      <c r="B172" s="91"/>
      <c r="C172" s="91"/>
      <c r="D172" s="91"/>
      <c r="E172" s="91"/>
    </row>
    <row r="173" spans="1:5" ht="15" customHeight="1">
      <c r="A173" s="118"/>
      <c r="B173" s="91"/>
      <c r="C173" s="91"/>
      <c r="D173" s="91"/>
      <c r="E173" s="91"/>
    </row>
    <row r="174" spans="1:5" ht="15" customHeight="1">
      <c r="A174" s="118"/>
      <c r="B174" s="91"/>
      <c r="C174" s="91"/>
      <c r="D174" s="91"/>
      <c r="E174" s="91"/>
    </row>
    <row r="175" spans="1:5" ht="15" customHeight="1">
      <c r="A175" s="118"/>
      <c r="B175" s="91"/>
      <c r="C175" s="91"/>
      <c r="D175" s="91"/>
      <c r="E175" s="91"/>
    </row>
    <row r="176" spans="1:5" ht="15" customHeight="1">
      <c r="A176" s="118"/>
      <c r="B176" s="91"/>
      <c r="C176" s="91"/>
      <c r="D176" s="91"/>
      <c r="E176" s="91"/>
    </row>
    <row r="177" spans="1:5" ht="15" customHeight="1">
      <c r="A177" s="118"/>
      <c r="B177" s="91"/>
      <c r="C177" s="91"/>
      <c r="D177" s="91"/>
      <c r="E177" s="91"/>
    </row>
    <row r="178" spans="1:5" ht="15" customHeight="1">
      <c r="A178" s="118"/>
      <c r="B178" s="91"/>
      <c r="C178" s="91"/>
      <c r="D178" s="91"/>
      <c r="E178" s="91"/>
    </row>
    <row r="179" spans="1:5" ht="15" customHeight="1">
      <c r="A179" s="118"/>
      <c r="B179" s="91"/>
      <c r="C179" s="91"/>
      <c r="D179" s="91"/>
      <c r="E179" s="91"/>
    </row>
    <row r="180" spans="1:5" ht="15" customHeight="1">
      <c r="A180" s="118"/>
      <c r="B180" s="91"/>
      <c r="C180" s="91"/>
      <c r="D180" s="91"/>
      <c r="E180" s="91"/>
    </row>
    <row r="181" spans="1:5" ht="15" customHeight="1">
      <c r="A181" s="118"/>
      <c r="B181" s="91"/>
      <c r="C181" s="91"/>
      <c r="D181" s="91"/>
      <c r="E181" s="91"/>
    </row>
    <row r="182" spans="1:5" ht="15" customHeight="1">
      <c r="A182" s="118"/>
      <c r="B182" s="91"/>
      <c r="C182" s="91"/>
      <c r="D182" s="91"/>
      <c r="E182" s="91"/>
    </row>
    <row r="183" spans="1:5" ht="15" customHeight="1">
      <c r="A183" s="118"/>
      <c r="B183" s="91"/>
      <c r="C183" s="91"/>
      <c r="D183" s="91"/>
      <c r="E183" s="91"/>
    </row>
    <row r="184" spans="1:5" ht="15" customHeight="1">
      <c r="A184" s="118"/>
      <c r="B184" s="91"/>
      <c r="C184" s="91"/>
      <c r="D184" s="91"/>
      <c r="E184" s="91"/>
    </row>
    <row r="185" spans="1:5" ht="15" customHeight="1">
      <c r="A185" s="118"/>
      <c r="B185" s="91"/>
      <c r="C185" s="91"/>
      <c r="D185" s="91"/>
      <c r="E185" s="91"/>
    </row>
    <row r="186" spans="1:5" ht="15" customHeight="1">
      <c r="A186" s="118"/>
      <c r="B186" s="91"/>
      <c r="C186" s="91"/>
      <c r="D186" s="91"/>
      <c r="E186" s="91"/>
    </row>
    <row r="187" spans="1:5" ht="15" customHeight="1">
      <c r="A187" s="118"/>
      <c r="B187" s="91"/>
      <c r="C187" s="91"/>
      <c r="D187" s="91"/>
      <c r="E187" s="91"/>
    </row>
    <row r="188" spans="1:5" ht="15" customHeight="1">
      <c r="A188" s="118"/>
      <c r="B188" s="91"/>
      <c r="C188" s="91"/>
      <c r="D188" s="91"/>
      <c r="E188" s="91"/>
    </row>
    <row r="189" spans="1:5" ht="15" customHeight="1">
      <c r="A189" s="118"/>
      <c r="B189" s="91"/>
      <c r="C189" s="91"/>
      <c r="D189" s="91"/>
      <c r="E189" s="91"/>
    </row>
    <row r="190" spans="1:5" ht="15" customHeight="1">
      <c r="A190" s="118"/>
      <c r="B190" s="91"/>
      <c r="C190" s="91"/>
      <c r="D190" s="91"/>
      <c r="E190" s="91"/>
    </row>
  </sheetData>
  <hyperlinks>
    <hyperlink ref="B11" r:id="rId1" location="/SitePages/Home.aspx" display="https://hpe.sharepoint.com/teams/cyber-issue-mgmt/compliance/_layouts/15/start.aspx - /SitePages/Home.aspx"/>
    <hyperlink ref="B26" r:id="rId2" display="https://hpe.sharepoint.com/teams/cyber-rc/SitePages/issues.aspx"/>
    <hyperlink ref="B31" r:id="rId3" display="https://hpe.sharepoint.com/teams/cyber-issue-mgmt/compliance/Lists/Supplier Compliance Evaluation/My View.aspx"/>
  </hyperlinks>
  <pageMargins left="0.7" right="0.7" top="0.75" bottom="0.75" header="0.3" footer="0.3"/>
  <headerFooter>
    <oddFooter>&amp;C&amp;"Helvetica,Regular"&amp;12&amp;K000000&amp;P</oddFooter>
  </headerFooter>
  <drawing r:id="rId4"/>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59"/>
  <sheetViews>
    <sheetView showGridLines="0" workbookViewId="0"/>
  </sheetViews>
  <sheetFormatPr baseColWidth="10" defaultColWidth="8.83203125" defaultRowHeight="15" customHeight="1" x14ac:dyDescent="0"/>
  <cols>
    <col min="1" max="1" width="4.5" style="120" customWidth="1"/>
    <col min="2" max="2" width="119.1640625" style="120" customWidth="1"/>
    <col min="3" max="256" width="8.83203125" style="120" customWidth="1"/>
  </cols>
  <sheetData>
    <row r="1" spans="1:5" ht="19.5" customHeight="1">
      <c r="A1" s="121"/>
      <c r="B1" s="89" t="s">
        <v>153</v>
      </c>
      <c r="C1" s="90"/>
      <c r="D1" s="91"/>
      <c r="E1" s="91"/>
    </row>
    <row r="2" spans="1:5" ht="15" customHeight="1">
      <c r="A2" s="122"/>
      <c r="B2" s="122"/>
      <c r="C2" s="91"/>
      <c r="D2" s="91"/>
      <c r="E2" s="91"/>
    </row>
    <row r="3" spans="1:5" ht="15" customHeight="1">
      <c r="A3" s="123">
        <v>1</v>
      </c>
      <c r="B3" s="124" t="s">
        <v>110</v>
      </c>
      <c r="C3" s="91"/>
      <c r="D3" s="91"/>
      <c r="E3" s="91"/>
    </row>
    <row r="4" spans="1:5" ht="15" customHeight="1">
      <c r="A4" s="91"/>
      <c r="B4" s="96" t="str">
        <f t="shared" ref="B4:B46" si="0">HYPERLINK("https://hpe.sharepoint.com/teams/cyber-issue-mgmt/compliance/Lists/Supplier%20Compliance%20Evaluation/My%20View.aspx","Cyber Security Supplier Compliance Assessment - Website")</f>
        <v>Cyber Security Supplier Compliance Assessment - Website</v>
      </c>
      <c r="C4" s="90"/>
      <c r="D4" s="91"/>
      <c r="E4" s="91"/>
    </row>
    <row r="5" spans="1:5" ht="15" customHeight="1">
      <c r="A5" s="91"/>
      <c r="B5" s="91"/>
      <c r="C5" s="91"/>
      <c r="D5" s="91"/>
      <c r="E5" s="91"/>
    </row>
    <row r="6" spans="1:5" ht="15" customHeight="1">
      <c r="A6" s="123">
        <v>2</v>
      </c>
      <c r="B6" s="124" t="s">
        <v>111</v>
      </c>
      <c r="C6" s="91"/>
      <c r="D6" s="91"/>
      <c r="E6" s="91"/>
    </row>
    <row r="7" spans="1:5" ht="15" customHeight="1">
      <c r="A7" s="91"/>
      <c r="B7" s="91"/>
      <c r="C7" s="91"/>
      <c r="D7" s="91"/>
      <c r="E7" s="91"/>
    </row>
    <row r="8" spans="1:5" ht="15" customHeight="1">
      <c r="A8" s="91"/>
      <c r="B8" s="91"/>
      <c r="C8" s="91"/>
      <c r="D8" s="91"/>
      <c r="E8" s="91"/>
    </row>
    <row r="9" spans="1:5" ht="15" customHeight="1">
      <c r="A9" s="91"/>
      <c r="B9" s="91"/>
      <c r="C9" s="91"/>
      <c r="D9" s="91"/>
      <c r="E9" s="91"/>
    </row>
    <row r="10" spans="1:5" ht="15" customHeight="1">
      <c r="A10" s="91"/>
      <c r="B10" s="91"/>
      <c r="C10" s="91"/>
      <c r="D10" s="91"/>
      <c r="E10" s="91"/>
    </row>
    <row r="11" spans="1:5" ht="15" customHeight="1">
      <c r="A11" s="91"/>
      <c r="B11" s="91"/>
      <c r="C11" s="91"/>
      <c r="D11" s="91"/>
      <c r="E11" s="91"/>
    </row>
    <row r="12" spans="1:5" ht="15" customHeight="1">
      <c r="A12" s="91"/>
      <c r="B12" s="91"/>
      <c r="C12" s="91"/>
      <c r="D12" s="91"/>
      <c r="E12" s="91"/>
    </row>
    <row r="13" spans="1:5" ht="15" customHeight="1">
      <c r="A13" s="91"/>
      <c r="B13" s="91"/>
      <c r="C13" s="91"/>
      <c r="D13" s="91"/>
      <c r="E13" s="91"/>
    </row>
    <row r="14" spans="1:5" ht="15" customHeight="1">
      <c r="A14" s="91"/>
      <c r="B14" s="91"/>
      <c r="C14" s="91"/>
      <c r="D14" s="91"/>
      <c r="E14" s="91"/>
    </row>
    <row r="15" spans="1:5" ht="15" customHeight="1">
      <c r="A15" s="91"/>
      <c r="B15" s="91"/>
      <c r="C15" s="91"/>
      <c r="D15" s="91"/>
      <c r="E15" s="91"/>
    </row>
    <row r="16" spans="1:5" ht="15" customHeight="1">
      <c r="A16" s="91"/>
      <c r="B16" s="91"/>
      <c r="C16" s="91"/>
      <c r="D16" s="91"/>
      <c r="E16" s="91"/>
    </row>
    <row r="17" spans="1:5" ht="15" customHeight="1">
      <c r="A17" s="91"/>
      <c r="B17" s="91"/>
      <c r="C17" s="91"/>
      <c r="D17" s="91"/>
      <c r="E17" s="91"/>
    </row>
    <row r="18" spans="1:5" ht="15" customHeight="1">
      <c r="A18" s="91"/>
      <c r="B18" s="91"/>
      <c r="C18" s="91"/>
      <c r="D18" s="91"/>
      <c r="E18" s="91"/>
    </row>
    <row r="19" spans="1:5" ht="15" customHeight="1">
      <c r="A19" s="91"/>
      <c r="B19" s="91"/>
      <c r="C19" s="91"/>
      <c r="D19" s="91"/>
      <c r="E19" s="91"/>
    </row>
    <row r="20" spans="1:5" ht="15" customHeight="1">
      <c r="A20" s="91"/>
      <c r="B20" s="91"/>
      <c r="C20" s="91"/>
      <c r="D20" s="91"/>
      <c r="E20" s="91"/>
    </row>
    <row r="21" spans="1:5" ht="15" customHeight="1">
      <c r="A21" s="91"/>
      <c r="B21" s="91"/>
      <c r="C21" s="91"/>
      <c r="D21" s="91"/>
      <c r="E21" s="91"/>
    </row>
    <row r="22" spans="1:5" ht="15" customHeight="1">
      <c r="A22" s="91"/>
      <c r="B22" s="91"/>
      <c r="C22" s="91"/>
      <c r="D22" s="91"/>
      <c r="E22" s="91"/>
    </row>
    <row r="23" spans="1:5" ht="15" customHeight="1">
      <c r="A23" s="91"/>
      <c r="B23" s="91"/>
      <c r="C23" s="91"/>
      <c r="D23" s="91"/>
      <c r="E23" s="91"/>
    </row>
    <row r="24" spans="1:5" ht="15" customHeight="1">
      <c r="A24" s="91"/>
      <c r="B24" s="91"/>
      <c r="C24" s="91"/>
      <c r="D24" s="91"/>
      <c r="E24" s="91"/>
    </row>
    <row r="25" spans="1:5" ht="15" customHeight="1">
      <c r="A25" s="91"/>
      <c r="B25" s="91"/>
      <c r="C25" s="91"/>
      <c r="D25" s="91"/>
      <c r="E25" s="91"/>
    </row>
    <row r="26" spans="1:5" ht="15" customHeight="1">
      <c r="A26" s="91"/>
      <c r="B26" s="91"/>
      <c r="C26" s="91"/>
      <c r="D26" s="91"/>
      <c r="E26" s="91"/>
    </row>
    <row r="27" spans="1:5" ht="15" customHeight="1">
      <c r="A27" s="91"/>
      <c r="B27" s="91"/>
      <c r="C27" s="91"/>
      <c r="D27" s="91"/>
      <c r="E27" s="91"/>
    </row>
    <row r="28" spans="1:5" ht="15" customHeight="1">
      <c r="A28" s="91"/>
      <c r="B28" s="91"/>
      <c r="C28" s="91"/>
      <c r="D28" s="91"/>
      <c r="E28" s="91"/>
    </row>
    <row r="29" spans="1:5" ht="15" customHeight="1">
      <c r="A29" s="91"/>
      <c r="B29" s="91"/>
      <c r="C29" s="91"/>
      <c r="D29" s="91"/>
      <c r="E29" s="91"/>
    </row>
    <row r="30" spans="1:5" ht="15" customHeight="1">
      <c r="A30" s="91"/>
      <c r="B30" s="91"/>
      <c r="C30" s="91"/>
      <c r="D30" s="91"/>
      <c r="E30" s="91"/>
    </row>
    <row r="31" spans="1:5" ht="15" customHeight="1">
      <c r="A31" s="91"/>
      <c r="B31" s="91"/>
      <c r="C31" s="91"/>
      <c r="D31" s="91"/>
      <c r="E31" s="91"/>
    </row>
    <row r="32" spans="1:5" ht="15" customHeight="1">
      <c r="A32" s="91"/>
      <c r="B32" s="91"/>
      <c r="C32" s="91"/>
      <c r="D32" s="91"/>
      <c r="E32" s="91"/>
    </row>
    <row r="33" spans="1:5" ht="15" customHeight="1">
      <c r="A33" s="91"/>
      <c r="B33" s="91"/>
      <c r="C33" s="91"/>
      <c r="D33" s="91"/>
      <c r="E33" s="91"/>
    </row>
    <row r="34" spans="1:5" ht="15" customHeight="1">
      <c r="A34" s="91"/>
      <c r="B34" s="91"/>
      <c r="C34" s="91"/>
      <c r="D34" s="91"/>
      <c r="E34" s="91"/>
    </row>
    <row r="35" spans="1:5" ht="15" customHeight="1">
      <c r="A35" s="91"/>
      <c r="B35" s="91"/>
      <c r="C35" s="91"/>
      <c r="D35" s="91"/>
      <c r="E35" s="91"/>
    </row>
    <row r="36" spans="1:5" ht="15" customHeight="1">
      <c r="A36" s="91"/>
      <c r="B36" s="91"/>
      <c r="C36" s="91"/>
      <c r="D36" s="91"/>
      <c r="E36" s="91"/>
    </row>
    <row r="37" spans="1:5" ht="15" customHeight="1">
      <c r="A37" s="123">
        <v>3</v>
      </c>
      <c r="B37" s="124" t="s">
        <v>154</v>
      </c>
      <c r="C37" s="91"/>
      <c r="D37" s="91"/>
      <c r="E37" s="91"/>
    </row>
    <row r="38" spans="1:5" ht="15" customHeight="1">
      <c r="A38" s="91"/>
      <c r="B38" s="91"/>
      <c r="C38" s="91"/>
      <c r="D38" s="91"/>
      <c r="E38" s="91"/>
    </row>
    <row r="39" spans="1:5" ht="15" customHeight="1">
      <c r="A39" s="123">
        <v>4</v>
      </c>
      <c r="B39" s="124" t="str">
        <f>IF('Business Questionnaire'!K4&gt;0,"As there are remediation items, please select 'SUBMITTED' for 'Remediation Plan Status' and click 'Submit'","As there are aren't remediation items, please select 'NONE' for 'Remediation Plan Status'")</f>
        <v>As there are aren't remediation items, please select 'NONE' for 'Remediation Plan Status'</v>
      </c>
      <c r="C39" s="91"/>
      <c r="D39" s="91"/>
      <c r="E39" s="91"/>
    </row>
    <row r="40" spans="1:5" ht="15" customHeight="1">
      <c r="A40" s="91"/>
      <c r="B40" s="91"/>
      <c r="C40" s="91"/>
      <c r="D40" s="91"/>
      <c r="E40" s="91"/>
    </row>
    <row r="41" spans="1:5" ht="15" customHeight="1">
      <c r="A41" s="125" t="s">
        <v>129</v>
      </c>
      <c r="B41" s="96" t="str">
        <f>IF('Business Questionnaire'!K4&gt;0,"Please follow the Issue Management process to enter Remediation Item(s) in Column K highlighted in RED at website link below:","")</f>
        <v/>
      </c>
      <c r="C41" s="90"/>
      <c r="D41" s="91"/>
      <c r="E41" s="91"/>
    </row>
    <row r="42" spans="1:5" ht="15" customHeight="1">
      <c r="A42" s="125" t="s">
        <v>130</v>
      </c>
      <c r="B42" s="96" t="str">
        <f>IF('Business Questionnaire'!K4&gt;0,HYPERLINK("https://hpe.sharepoint.com/teams/cyber-issue-mgmt/compliance/_layouts/15/start.aspx#/SitePages/Home.aspx","Cyber Security Issue Management - Website"),"")</f>
        <v/>
      </c>
      <c r="C42" s="90"/>
      <c r="D42" s="91"/>
      <c r="E42" s="91"/>
    </row>
    <row r="43" spans="1:5" ht="15" customHeight="1">
      <c r="A43" s="126"/>
      <c r="B43" s="111"/>
      <c r="C43" s="90"/>
      <c r="D43" s="91"/>
      <c r="E43" s="91"/>
    </row>
    <row r="44" spans="1:5" ht="30" customHeight="1">
      <c r="A44" s="127"/>
      <c r="B44" s="113" t="s">
        <v>137</v>
      </c>
      <c r="C44" s="90"/>
      <c r="D44" s="91"/>
      <c r="E44" s="91"/>
    </row>
    <row r="45" spans="1:5" ht="30" customHeight="1">
      <c r="A45" s="92">
        <v>6</v>
      </c>
      <c r="B45" s="115" t="s">
        <v>155</v>
      </c>
      <c r="C45" s="90"/>
      <c r="D45" s="91"/>
      <c r="E45" s="91"/>
    </row>
    <row r="46" spans="1:5" ht="15" customHeight="1">
      <c r="A46" s="94"/>
      <c r="B46" s="96" t="str">
        <f t="shared" si="0"/>
        <v>Cyber Security Supplier Compliance Assessment - Website</v>
      </c>
      <c r="C46" s="90"/>
      <c r="D46" s="91"/>
      <c r="E46" s="91"/>
    </row>
    <row r="47" spans="1:5" ht="15" customHeight="1">
      <c r="A47" s="94"/>
      <c r="B47" s="95"/>
      <c r="C47" s="90"/>
      <c r="D47" s="91"/>
      <c r="E47" s="91"/>
    </row>
    <row r="48" spans="1:5" ht="21" customHeight="1">
      <c r="A48" s="94">
        <v>7</v>
      </c>
      <c r="B48" s="96" t="str">
        <f>IF('Business Questionnaire'!K4&gt;0,"As there are remediation items for this Supplier, please select 'APPROVED' for 'Remediation Plan Status.","As there aren't remediation items, please select 'NONE' for 'Remdiation Plan Status'.")</f>
        <v>As there aren't remediation items, please select 'NONE' for 'Remdiation Plan Status'.</v>
      </c>
      <c r="C48" s="90"/>
      <c r="D48" s="91"/>
      <c r="E48" s="91"/>
    </row>
    <row r="49" spans="1:5" ht="15" customHeight="1">
      <c r="A49" s="94"/>
      <c r="B49" s="95"/>
      <c r="C49" s="90"/>
      <c r="D49" s="91"/>
      <c r="E49" s="91"/>
    </row>
    <row r="50" spans="1:5" ht="15" customHeight="1">
      <c r="A50" s="94">
        <v>8</v>
      </c>
      <c r="B50" s="96" t="s">
        <v>156</v>
      </c>
      <c r="C50" s="90"/>
      <c r="D50" s="91"/>
      <c r="E50" s="91"/>
    </row>
    <row r="51" spans="1:5" ht="15" customHeight="1">
      <c r="A51" s="94"/>
      <c r="B51" s="95"/>
      <c r="C51" s="90"/>
      <c r="D51" s="91"/>
      <c r="E51" s="91"/>
    </row>
    <row r="52" spans="1:5" ht="15" customHeight="1">
      <c r="A52" s="94">
        <v>9</v>
      </c>
      <c r="B52" s="96" t="s">
        <v>157</v>
      </c>
      <c r="C52" s="90"/>
      <c r="D52" s="91"/>
      <c r="E52" s="91"/>
    </row>
    <row r="53" spans="1:5" ht="15" customHeight="1">
      <c r="A53" s="94"/>
      <c r="B53" s="95"/>
      <c r="C53" s="90"/>
      <c r="D53" s="91"/>
      <c r="E53" s="91"/>
    </row>
    <row r="54" spans="1:5" ht="15" customHeight="1">
      <c r="A54" s="94">
        <v>10</v>
      </c>
      <c r="B54" s="96" t="s">
        <v>158</v>
      </c>
      <c r="C54" s="90"/>
      <c r="D54" s="91"/>
      <c r="E54" s="91"/>
    </row>
    <row r="55" spans="1:5" ht="15" customHeight="1">
      <c r="A55" s="94"/>
      <c r="B55" s="95"/>
      <c r="C55" s="90"/>
      <c r="D55" s="91"/>
      <c r="E55" s="91"/>
    </row>
    <row r="56" spans="1:5" ht="31.5" customHeight="1">
      <c r="A56" s="94">
        <v>11</v>
      </c>
      <c r="B56" s="96" t="s">
        <v>159</v>
      </c>
      <c r="C56" s="90"/>
      <c r="D56" s="91"/>
      <c r="E56" s="91"/>
    </row>
    <row r="57" spans="1:5" ht="15" customHeight="1">
      <c r="A57" s="91"/>
      <c r="B57" s="91"/>
      <c r="C57" s="91"/>
      <c r="D57" s="91"/>
      <c r="E57" s="91"/>
    </row>
    <row r="58" spans="1:5" ht="15" customHeight="1">
      <c r="A58" s="91"/>
      <c r="B58" s="91"/>
      <c r="C58" s="91"/>
      <c r="D58" s="91"/>
      <c r="E58" s="91"/>
    </row>
    <row r="59" spans="1:5" ht="15" customHeight="1">
      <c r="A59" s="91"/>
      <c r="B59" s="91"/>
      <c r="C59" s="91"/>
      <c r="D59" s="91"/>
      <c r="E59" s="91"/>
    </row>
    <row r="60" spans="1:5" ht="15" customHeight="1">
      <c r="A60" s="91"/>
      <c r="B60" s="91"/>
      <c r="C60" s="91"/>
      <c r="D60" s="91"/>
      <c r="E60" s="91"/>
    </row>
    <row r="61" spans="1:5" ht="15" customHeight="1">
      <c r="A61" s="91"/>
      <c r="B61" s="91"/>
      <c r="C61" s="91"/>
      <c r="D61" s="91"/>
      <c r="E61" s="91"/>
    </row>
    <row r="62" spans="1:5" ht="15" customHeight="1">
      <c r="A62" s="91"/>
      <c r="B62" s="91"/>
      <c r="C62" s="91"/>
      <c r="D62" s="91"/>
      <c r="E62" s="91"/>
    </row>
    <row r="63" spans="1:5" ht="15" customHeight="1">
      <c r="A63" s="91"/>
      <c r="B63" s="91"/>
      <c r="C63" s="91"/>
      <c r="D63" s="91"/>
      <c r="E63" s="91"/>
    </row>
    <row r="64" spans="1:5" ht="15" customHeight="1">
      <c r="A64" s="91"/>
      <c r="B64" s="91"/>
      <c r="C64" s="91"/>
      <c r="D64" s="91"/>
      <c r="E64" s="91"/>
    </row>
    <row r="65" spans="1:5" ht="15" customHeight="1">
      <c r="A65" s="91"/>
      <c r="B65" s="91"/>
      <c r="C65" s="91"/>
      <c r="D65" s="91"/>
      <c r="E65" s="91"/>
    </row>
    <row r="66" spans="1:5" ht="15" customHeight="1">
      <c r="A66" s="91"/>
      <c r="B66" s="91"/>
      <c r="C66" s="91"/>
      <c r="D66" s="91"/>
      <c r="E66" s="91"/>
    </row>
    <row r="67" spans="1:5" ht="15" customHeight="1">
      <c r="A67" s="91"/>
      <c r="B67" s="91"/>
      <c r="C67" s="91"/>
      <c r="D67" s="91"/>
      <c r="E67" s="91"/>
    </row>
    <row r="68" spans="1:5" ht="15" customHeight="1">
      <c r="A68" s="91"/>
      <c r="B68" s="91"/>
      <c r="C68" s="91"/>
      <c r="D68" s="91"/>
      <c r="E68" s="91"/>
    </row>
    <row r="69" spans="1:5" ht="15" customHeight="1">
      <c r="A69" s="91"/>
      <c r="B69" s="91"/>
      <c r="C69" s="91"/>
      <c r="D69" s="91"/>
      <c r="E69" s="91"/>
    </row>
    <row r="70" spans="1:5" ht="15" customHeight="1">
      <c r="A70" s="91"/>
      <c r="B70" s="91"/>
      <c r="C70" s="91"/>
      <c r="D70" s="91"/>
      <c r="E70" s="91"/>
    </row>
    <row r="71" spans="1:5" ht="15" customHeight="1">
      <c r="A71" s="91"/>
      <c r="B71" s="91"/>
      <c r="C71" s="91"/>
      <c r="D71" s="91"/>
      <c r="E71" s="91"/>
    </row>
    <row r="72" spans="1:5" ht="15" customHeight="1">
      <c r="A72" s="91"/>
      <c r="B72" s="91"/>
      <c r="C72" s="91"/>
      <c r="D72" s="91"/>
      <c r="E72" s="91"/>
    </row>
    <row r="73" spans="1:5" ht="15" customHeight="1">
      <c r="A73" s="91"/>
      <c r="B73" s="91"/>
      <c r="C73" s="91"/>
      <c r="D73" s="91"/>
      <c r="E73" s="91"/>
    </row>
    <row r="74" spans="1:5" ht="15" customHeight="1">
      <c r="A74" s="91"/>
      <c r="B74" s="91"/>
      <c r="C74" s="91"/>
      <c r="D74" s="91"/>
      <c r="E74" s="91"/>
    </row>
    <row r="75" spans="1:5" ht="15" customHeight="1">
      <c r="A75" s="91"/>
      <c r="B75" s="91"/>
      <c r="C75" s="91"/>
      <c r="D75" s="91"/>
      <c r="E75" s="91"/>
    </row>
    <row r="76" spans="1:5" ht="15" customHeight="1">
      <c r="A76" s="91"/>
      <c r="B76" s="91"/>
      <c r="C76" s="91"/>
      <c r="D76" s="91"/>
      <c r="E76" s="91"/>
    </row>
    <row r="77" spans="1:5" ht="15" customHeight="1">
      <c r="A77" s="91"/>
      <c r="B77" s="91"/>
      <c r="C77" s="91"/>
      <c r="D77" s="91"/>
      <c r="E77" s="91"/>
    </row>
    <row r="78" spans="1:5" ht="15" customHeight="1">
      <c r="A78" s="91"/>
      <c r="B78" s="91"/>
      <c r="C78" s="91"/>
      <c r="D78" s="91"/>
      <c r="E78" s="91"/>
    </row>
    <row r="79" spans="1:5" ht="15" customHeight="1">
      <c r="A79" s="91"/>
      <c r="B79" s="91"/>
      <c r="C79" s="91"/>
      <c r="D79" s="91"/>
      <c r="E79" s="91"/>
    </row>
    <row r="80" spans="1:5" ht="15" customHeight="1">
      <c r="A80" s="91"/>
      <c r="B80" s="91"/>
      <c r="C80" s="91"/>
      <c r="D80" s="91"/>
      <c r="E80" s="91"/>
    </row>
    <row r="81" spans="1:5" ht="15" customHeight="1">
      <c r="A81" s="91"/>
      <c r="B81" s="91"/>
      <c r="C81" s="91"/>
      <c r="D81" s="91"/>
      <c r="E81" s="91"/>
    </row>
    <row r="82" spans="1:5" ht="15" customHeight="1">
      <c r="A82" s="91"/>
      <c r="B82" s="91"/>
      <c r="C82" s="91"/>
      <c r="D82" s="91"/>
      <c r="E82" s="91"/>
    </row>
    <row r="83" spans="1:5" ht="15" customHeight="1">
      <c r="A83" s="91"/>
      <c r="B83" s="91"/>
      <c r="C83" s="91"/>
      <c r="D83" s="91"/>
      <c r="E83" s="91"/>
    </row>
    <row r="84" spans="1:5" ht="15" customHeight="1">
      <c r="A84" s="91"/>
      <c r="B84" s="91"/>
      <c r="C84" s="91"/>
      <c r="D84" s="91"/>
      <c r="E84" s="91"/>
    </row>
    <row r="85" spans="1:5" ht="15" customHeight="1">
      <c r="A85" s="91"/>
      <c r="B85" s="91"/>
      <c r="C85" s="91"/>
      <c r="D85" s="91"/>
      <c r="E85" s="91"/>
    </row>
    <row r="86" spans="1:5" ht="15" customHeight="1">
      <c r="A86" s="91"/>
      <c r="B86" s="91"/>
      <c r="C86" s="91"/>
      <c r="D86" s="91"/>
      <c r="E86" s="91"/>
    </row>
    <row r="87" spans="1:5" ht="15" customHeight="1">
      <c r="A87" s="91"/>
      <c r="B87" s="91"/>
      <c r="C87" s="91"/>
      <c r="D87" s="91"/>
      <c r="E87" s="91"/>
    </row>
    <row r="88" spans="1:5" ht="15" customHeight="1">
      <c r="A88" s="91"/>
      <c r="B88" s="91"/>
      <c r="C88" s="91"/>
      <c r="D88" s="91"/>
      <c r="E88" s="91"/>
    </row>
    <row r="89" spans="1:5" ht="15" customHeight="1">
      <c r="A89" s="91"/>
      <c r="B89" s="91"/>
      <c r="C89" s="91"/>
      <c r="D89" s="91"/>
      <c r="E89" s="91"/>
    </row>
    <row r="90" spans="1:5" ht="15" customHeight="1">
      <c r="A90" s="91"/>
      <c r="B90" s="91"/>
      <c r="C90" s="91"/>
      <c r="D90" s="91"/>
      <c r="E90" s="91"/>
    </row>
    <row r="91" spans="1:5" ht="15" customHeight="1">
      <c r="A91" s="91"/>
      <c r="B91" s="91"/>
      <c r="C91" s="91"/>
      <c r="D91" s="91"/>
      <c r="E91" s="91"/>
    </row>
    <row r="92" spans="1:5" ht="15" customHeight="1">
      <c r="A92" s="91"/>
      <c r="B92" s="91"/>
      <c r="C92" s="91"/>
      <c r="D92" s="91"/>
      <c r="E92" s="91"/>
    </row>
    <row r="93" spans="1:5" ht="15" customHeight="1">
      <c r="A93" s="91"/>
      <c r="B93" s="91"/>
      <c r="C93" s="91"/>
      <c r="D93" s="91"/>
      <c r="E93" s="91"/>
    </row>
    <row r="94" spans="1:5" ht="15" customHeight="1">
      <c r="A94" s="91"/>
      <c r="B94" s="91"/>
      <c r="C94" s="91"/>
      <c r="D94" s="91"/>
      <c r="E94" s="91"/>
    </row>
    <row r="95" spans="1:5" ht="15" customHeight="1">
      <c r="A95" s="91"/>
      <c r="B95" s="91"/>
      <c r="C95" s="91"/>
      <c r="D95" s="91"/>
      <c r="E95" s="91"/>
    </row>
    <row r="96" spans="1:5" ht="15" customHeight="1">
      <c r="A96" s="91"/>
      <c r="B96" s="91"/>
      <c r="C96" s="91"/>
      <c r="D96" s="91"/>
      <c r="E96" s="91"/>
    </row>
    <row r="97" spans="1:5" ht="15" customHeight="1">
      <c r="A97" s="91"/>
      <c r="B97" s="91"/>
      <c r="C97" s="91"/>
      <c r="D97" s="91"/>
      <c r="E97" s="91"/>
    </row>
    <row r="98" spans="1:5" ht="15" customHeight="1">
      <c r="A98" s="91"/>
      <c r="B98" s="91"/>
      <c r="C98" s="91"/>
      <c r="D98" s="91"/>
      <c r="E98" s="91"/>
    </row>
    <row r="99" spans="1:5" ht="15" customHeight="1">
      <c r="A99" s="91"/>
      <c r="B99" s="91"/>
      <c r="C99" s="91"/>
      <c r="D99" s="91"/>
      <c r="E99" s="91"/>
    </row>
    <row r="100" spans="1:5" ht="15" customHeight="1">
      <c r="A100" s="91"/>
      <c r="B100" s="91"/>
      <c r="C100" s="91"/>
      <c r="D100" s="91"/>
      <c r="E100" s="91"/>
    </row>
    <row r="101" spans="1:5" ht="15" customHeight="1">
      <c r="A101" s="91"/>
      <c r="B101" s="91"/>
      <c r="C101" s="91"/>
      <c r="D101" s="91"/>
      <c r="E101" s="91"/>
    </row>
    <row r="102" spans="1:5" ht="15" customHeight="1">
      <c r="A102" s="91"/>
      <c r="B102" s="91"/>
      <c r="C102" s="91"/>
      <c r="D102" s="91"/>
      <c r="E102" s="91"/>
    </row>
    <row r="103" spans="1:5" ht="15" customHeight="1">
      <c r="A103" s="91"/>
      <c r="B103" s="91"/>
      <c r="C103" s="91"/>
      <c r="D103" s="91"/>
      <c r="E103" s="91"/>
    </row>
    <row r="104" spans="1:5" ht="15" customHeight="1">
      <c r="A104" s="91"/>
      <c r="B104" s="91"/>
      <c r="C104" s="91"/>
      <c r="D104" s="91"/>
      <c r="E104" s="91"/>
    </row>
    <row r="105" spans="1:5" ht="15" customHeight="1">
      <c r="A105" s="91"/>
      <c r="B105" s="91"/>
      <c r="C105" s="91"/>
      <c r="D105" s="91"/>
      <c r="E105" s="91"/>
    </row>
    <row r="106" spans="1:5" ht="15" customHeight="1">
      <c r="A106" s="91"/>
      <c r="B106" s="91"/>
      <c r="C106" s="91"/>
      <c r="D106" s="91"/>
      <c r="E106" s="91"/>
    </row>
    <row r="107" spans="1:5" ht="15" customHeight="1">
      <c r="A107" s="91"/>
      <c r="B107" s="91"/>
      <c r="C107" s="91"/>
      <c r="D107" s="91"/>
      <c r="E107" s="91"/>
    </row>
    <row r="108" spans="1:5" ht="15" customHeight="1">
      <c r="A108" s="91"/>
      <c r="B108" s="91"/>
      <c r="C108" s="91"/>
      <c r="D108" s="91"/>
      <c r="E108" s="91"/>
    </row>
    <row r="109" spans="1:5" ht="15" customHeight="1">
      <c r="A109" s="91"/>
      <c r="B109" s="91"/>
      <c r="C109" s="91"/>
      <c r="D109" s="91"/>
      <c r="E109" s="91"/>
    </row>
    <row r="110" spans="1:5" ht="15" customHeight="1">
      <c r="A110" s="91"/>
      <c r="B110" s="91"/>
      <c r="C110" s="91"/>
      <c r="D110" s="91"/>
      <c r="E110" s="91"/>
    </row>
    <row r="111" spans="1:5" ht="15" customHeight="1">
      <c r="A111" s="91"/>
      <c r="B111" s="91"/>
      <c r="C111" s="91"/>
      <c r="D111" s="91"/>
      <c r="E111" s="91"/>
    </row>
    <row r="112" spans="1:5" ht="15" customHeight="1">
      <c r="A112" s="91"/>
      <c r="B112" s="91"/>
      <c r="C112" s="91"/>
      <c r="D112" s="91"/>
      <c r="E112" s="91"/>
    </row>
    <row r="113" spans="1:5" ht="15" customHeight="1">
      <c r="A113" s="91"/>
      <c r="B113" s="91"/>
      <c r="C113" s="91"/>
      <c r="D113" s="91"/>
      <c r="E113" s="91"/>
    </row>
    <row r="114" spans="1:5" ht="15" customHeight="1">
      <c r="A114" s="91"/>
      <c r="B114" s="91"/>
      <c r="C114" s="91"/>
      <c r="D114" s="91"/>
      <c r="E114" s="91"/>
    </row>
    <row r="115" spans="1:5" ht="15" customHeight="1">
      <c r="A115" s="91"/>
      <c r="B115" s="91"/>
      <c r="C115" s="91"/>
      <c r="D115" s="91"/>
      <c r="E115" s="91"/>
    </row>
    <row r="116" spans="1:5" ht="15" customHeight="1">
      <c r="A116" s="91"/>
      <c r="B116" s="91"/>
      <c r="C116" s="91"/>
      <c r="D116" s="91"/>
      <c r="E116" s="91"/>
    </row>
    <row r="117" spans="1:5" ht="15" customHeight="1">
      <c r="A117" s="91"/>
      <c r="B117" s="91"/>
      <c r="C117" s="91"/>
      <c r="D117" s="91"/>
      <c r="E117" s="91"/>
    </row>
    <row r="118" spans="1:5" ht="15" customHeight="1">
      <c r="A118" s="91"/>
      <c r="B118" s="91"/>
      <c r="C118" s="91"/>
      <c r="D118" s="91"/>
      <c r="E118" s="91"/>
    </row>
    <row r="119" spans="1:5" ht="15" customHeight="1">
      <c r="A119" s="91"/>
      <c r="B119" s="91"/>
      <c r="C119" s="91"/>
      <c r="D119" s="91"/>
      <c r="E119" s="91"/>
    </row>
    <row r="120" spans="1:5" ht="15" customHeight="1">
      <c r="A120" s="91"/>
      <c r="B120" s="91"/>
      <c r="C120" s="91"/>
      <c r="D120" s="91"/>
      <c r="E120" s="91"/>
    </row>
    <row r="121" spans="1:5" ht="15" customHeight="1">
      <c r="A121" s="91"/>
      <c r="B121" s="91"/>
      <c r="C121" s="91"/>
      <c r="D121" s="91"/>
      <c r="E121" s="91"/>
    </row>
    <row r="122" spans="1:5" ht="15" customHeight="1">
      <c r="A122" s="91"/>
      <c r="B122" s="91"/>
      <c r="C122" s="91"/>
      <c r="D122" s="91"/>
      <c r="E122" s="91"/>
    </row>
    <row r="123" spans="1:5" ht="15" customHeight="1">
      <c r="A123" s="91"/>
      <c r="B123" s="91"/>
      <c r="C123" s="91"/>
      <c r="D123" s="91"/>
      <c r="E123" s="91"/>
    </row>
    <row r="124" spans="1:5" ht="15" customHeight="1">
      <c r="A124" s="91"/>
      <c r="B124" s="91"/>
      <c r="C124" s="91"/>
      <c r="D124" s="91"/>
      <c r="E124" s="91"/>
    </row>
    <row r="125" spans="1:5" ht="15" customHeight="1">
      <c r="A125" s="91"/>
      <c r="B125" s="91"/>
      <c r="C125" s="91"/>
      <c r="D125" s="91"/>
      <c r="E125" s="91"/>
    </row>
    <row r="126" spans="1:5" ht="15" customHeight="1">
      <c r="A126" s="91"/>
      <c r="B126" s="91"/>
      <c r="C126" s="91"/>
      <c r="D126" s="91"/>
      <c r="E126" s="91"/>
    </row>
    <row r="127" spans="1:5" ht="15" customHeight="1">
      <c r="A127" s="91"/>
      <c r="B127" s="91"/>
      <c r="C127" s="91"/>
      <c r="D127" s="91"/>
      <c r="E127" s="91"/>
    </row>
    <row r="128" spans="1:5" ht="15" customHeight="1">
      <c r="A128" s="91"/>
      <c r="B128" s="91"/>
      <c r="C128" s="91"/>
      <c r="D128" s="91"/>
      <c r="E128" s="91"/>
    </row>
    <row r="129" spans="1:5" ht="15" customHeight="1">
      <c r="A129" s="91"/>
      <c r="B129" s="91"/>
      <c r="C129" s="91"/>
      <c r="D129" s="91"/>
      <c r="E129" s="91"/>
    </row>
    <row r="130" spans="1:5" ht="15" customHeight="1">
      <c r="A130" s="91"/>
      <c r="B130" s="91"/>
      <c r="C130" s="91"/>
      <c r="D130" s="91"/>
      <c r="E130" s="91"/>
    </row>
    <row r="131" spans="1:5" ht="15" customHeight="1">
      <c r="A131" s="91"/>
      <c r="B131" s="91"/>
      <c r="C131" s="91"/>
      <c r="D131" s="91"/>
      <c r="E131" s="91"/>
    </row>
    <row r="132" spans="1:5" ht="15" customHeight="1">
      <c r="A132" s="91"/>
      <c r="B132" s="91"/>
      <c r="C132" s="91"/>
      <c r="D132" s="91"/>
      <c r="E132" s="91"/>
    </row>
    <row r="133" spans="1:5" ht="15" customHeight="1">
      <c r="A133" s="91"/>
      <c r="B133" s="91"/>
      <c r="C133" s="91"/>
      <c r="D133" s="91"/>
      <c r="E133" s="91"/>
    </row>
    <row r="134" spans="1:5" ht="15" customHeight="1">
      <c r="A134" s="91"/>
      <c r="B134" s="91"/>
      <c r="C134" s="91"/>
      <c r="D134" s="91"/>
      <c r="E134" s="91"/>
    </row>
    <row r="135" spans="1:5" ht="15" customHeight="1">
      <c r="A135" s="91"/>
      <c r="B135" s="91"/>
      <c r="C135" s="91"/>
      <c r="D135" s="91"/>
      <c r="E135" s="91"/>
    </row>
    <row r="136" spans="1:5" ht="15" customHeight="1">
      <c r="A136" s="91"/>
      <c r="B136" s="91"/>
      <c r="C136" s="91"/>
      <c r="D136" s="91"/>
      <c r="E136" s="91"/>
    </row>
    <row r="137" spans="1:5" ht="15" customHeight="1">
      <c r="A137" s="91"/>
      <c r="B137" s="91"/>
      <c r="C137" s="91"/>
      <c r="D137" s="91"/>
      <c r="E137" s="91"/>
    </row>
    <row r="138" spans="1:5" ht="15" customHeight="1">
      <c r="A138" s="91"/>
      <c r="B138" s="91"/>
      <c r="C138" s="91"/>
      <c r="D138" s="91"/>
      <c r="E138" s="91"/>
    </row>
    <row r="139" spans="1:5" ht="15" customHeight="1">
      <c r="A139" s="91"/>
      <c r="B139" s="91"/>
      <c r="C139" s="91"/>
      <c r="D139" s="91"/>
      <c r="E139" s="91"/>
    </row>
    <row r="140" spans="1:5" ht="15" customHeight="1">
      <c r="A140" s="91"/>
      <c r="B140" s="91"/>
      <c r="C140" s="91"/>
      <c r="D140" s="91"/>
      <c r="E140" s="91"/>
    </row>
    <row r="141" spans="1:5" ht="15" customHeight="1">
      <c r="A141" s="91"/>
      <c r="B141" s="91"/>
      <c r="C141" s="91"/>
      <c r="D141" s="91"/>
      <c r="E141" s="91"/>
    </row>
    <row r="142" spans="1:5" ht="15" customHeight="1">
      <c r="A142" s="91"/>
      <c r="B142" s="91"/>
      <c r="C142" s="91"/>
      <c r="D142" s="91"/>
      <c r="E142" s="91"/>
    </row>
    <row r="143" spans="1:5" ht="15" customHeight="1">
      <c r="A143" s="91"/>
      <c r="B143" s="91"/>
      <c r="C143" s="91"/>
      <c r="D143" s="91"/>
      <c r="E143" s="91"/>
    </row>
    <row r="144" spans="1:5" ht="15" customHeight="1">
      <c r="A144" s="91"/>
      <c r="B144" s="91"/>
      <c r="C144" s="91"/>
      <c r="D144" s="91"/>
      <c r="E144" s="91"/>
    </row>
    <row r="145" spans="1:5" ht="15" customHeight="1">
      <c r="A145" s="91"/>
      <c r="B145" s="91"/>
      <c r="C145" s="91"/>
      <c r="D145" s="91"/>
      <c r="E145" s="91"/>
    </row>
    <row r="146" spans="1:5" ht="15" customHeight="1">
      <c r="A146" s="91"/>
      <c r="B146" s="91"/>
      <c r="C146" s="91"/>
      <c r="D146" s="91"/>
      <c r="E146" s="91"/>
    </row>
    <row r="147" spans="1:5" ht="15" customHeight="1">
      <c r="A147" s="91"/>
      <c r="B147" s="91"/>
      <c r="C147" s="91"/>
      <c r="D147" s="91"/>
      <c r="E147" s="91"/>
    </row>
    <row r="148" spans="1:5" ht="15" customHeight="1">
      <c r="A148" s="91"/>
      <c r="B148" s="91"/>
      <c r="C148" s="91"/>
      <c r="D148" s="91"/>
      <c r="E148" s="91"/>
    </row>
    <row r="149" spans="1:5" ht="15" customHeight="1">
      <c r="A149" s="91"/>
      <c r="B149" s="91"/>
      <c r="C149" s="91"/>
      <c r="D149" s="91"/>
      <c r="E149" s="91"/>
    </row>
    <row r="150" spans="1:5" ht="15" customHeight="1">
      <c r="A150" s="91"/>
      <c r="B150" s="91"/>
      <c r="C150" s="91"/>
      <c r="D150" s="91"/>
      <c r="E150" s="91"/>
    </row>
    <row r="151" spans="1:5" ht="15" customHeight="1">
      <c r="A151" s="91"/>
      <c r="B151" s="91"/>
      <c r="C151" s="91"/>
      <c r="D151" s="91"/>
      <c r="E151" s="91"/>
    </row>
    <row r="152" spans="1:5" ht="15" customHeight="1">
      <c r="A152" s="91"/>
      <c r="B152" s="91"/>
      <c r="C152" s="91"/>
      <c r="D152" s="91"/>
      <c r="E152" s="91"/>
    </row>
    <row r="153" spans="1:5" ht="15" customHeight="1">
      <c r="A153" s="91"/>
      <c r="B153" s="91"/>
      <c r="C153" s="91"/>
      <c r="D153" s="91"/>
      <c r="E153" s="91"/>
    </row>
    <row r="154" spans="1:5" ht="15" customHeight="1">
      <c r="A154" s="91"/>
      <c r="B154" s="91"/>
      <c r="C154" s="91"/>
      <c r="D154" s="91"/>
      <c r="E154" s="91"/>
    </row>
    <row r="155" spans="1:5" ht="15" customHeight="1">
      <c r="A155" s="91"/>
      <c r="B155" s="91"/>
      <c r="C155" s="91"/>
      <c r="D155" s="91"/>
      <c r="E155" s="91"/>
    </row>
    <row r="156" spans="1:5" ht="15" customHeight="1">
      <c r="A156" s="91"/>
      <c r="B156" s="91"/>
      <c r="C156" s="91"/>
      <c r="D156" s="91"/>
      <c r="E156" s="91"/>
    </row>
    <row r="157" spans="1:5" ht="15" customHeight="1">
      <c r="A157" s="91"/>
      <c r="B157" s="91"/>
      <c r="C157" s="91"/>
      <c r="D157" s="91"/>
      <c r="E157" s="91"/>
    </row>
    <row r="158" spans="1:5" ht="15" customHeight="1">
      <c r="A158" s="91"/>
      <c r="B158" s="91"/>
      <c r="C158" s="91"/>
      <c r="D158" s="91"/>
      <c r="E158" s="91"/>
    </row>
    <row r="159" spans="1:5" ht="15" customHeight="1">
      <c r="A159" s="91"/>
      <c r="B159" s="91"/>
      <c r="C159" s="91"/>
      <c r="D159" s="91"/>
      <c r="E159" s="91"/>
    </row>
  </sheetData>
  <hyperlinks>
    <hyperlink ref="B4" r:id="rId1" display="https://hpe.sharepoint.com/teams/cyber-issue-mgmt/compliance/Lists/Supplier Compliance Evaluation/My View.aspx"/>
    <hyperlink ref="B42" r:id="rId2" location="/SitePages/Home.aspx" display="https://hpe.sharepoint.com/teams/cyber-issue-mgmt/compliance/_layouts/15/start.aspx - /SitePages/Home.aspx"/>
    <hyperlink ref="B46" r:id="rId3" display="https://hpe.sharepoint.com/teams/cyber-issue-mgmt/compliance/Lists/Supplier Compliance Evaluation/My View.aspx"/>
  </hyperlinks>
  <pageMargins left="0.7" right="0.7" top="0.75" bottom="0.75" header="0.3" footer="0.3"/>
  <headerFooter>
    <oddFooter>&amp;C&amp;"Helvetica,Regular"&amp;12&amp;K000000&amp;P</oddFooter>
  </headerFooter>
  <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Business Questionnaire</vt:lpstr>
      <vt:lpstr>Critical Risk</vt:lpstr>
      <vt:lpstr>High Risk</vt:lpstr>
      <vt:lpstr>Medium Risk</vt:lpstr>
      <vt:lpstr>Low Risk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 name</cp:lastModifiedBy>
  <dcterms:modified xsi:type="dcterms:W3CDTF">2017-10-11T00:26:28Z</dcterms:modified>
</cp:coreProperties>
</file>